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6840"/>
  </bookViews>
  <sheets>
    <sheet name="Sheet1" sheetId="1" r:id="rId1"/>
  </sheets>
  <definedNames>
    <definedName name="_xlnm._FilterDatabase" localSheetId="0" hidden="1">Sheet1!$J$5:$L$197</definedName>
    <definedName name="_xlnm.Print_Titles" localSheetId="0">Sheet1!$4:$5</definedName>
    <definedName name="QB_BASIS_4" localSheetId="0" hidden="1">Sheet1!$L$3</definedName>
    <definedName name="QB_COLUMN_59200" localSheetId="0" hidden="1">Sheet1!$J$5</definedName>
    <definedName name="QB_COLUMN_64420" localSheetId="0" hidden="1">Sheet1!$L$5</definedName>
    <definedName name="QB_COLUMN_76210" localSheetId="0" hidden="1">Sheet1!$K$5</definedName>
    <definedName name="QB_COMPANY_0" localSheetId="0" hidden="1">Sheet1!$A$1</definedName>
    <definedName name="QB_DATA_0" localSheetId="0" hidden="1">Sheet1!$10:$10,Sheet1!$11:$11,Sheet1!$12:$12,Sheet1!$13:$13,Sheet1!$14:$14,Sheet1!$15:$15,Sheet1!$16:$16,Sheet1!$17:$17,Sheet1!$20:$20,Sheet1!$21:$21,Sheet1!$22:$22,Sheet1!$23:$23,Sheet1!$24:$24,Sheet1!$25:$25,Sheet1!$26:$26,Sheet1!$29:$29</definedName>
    <definedName name="QB_DATA_1" localSheetId="0" hidden="1">Sheet1!$30:$30,Sheet1!$31:$31,Sheet1!$33:$33,Sheet1!$34:$34,Sheet1!$36:$36,Sheet1!$37:$37,Sheet1!$38:$38,Sheet1!$47:$47,Sheet1!$48:$48,Sheet1!$50:$50,Sheet1!$51:$51,Sheet1!$52:$52,Sheet1!$54:$54,Sheet1!$56:$56,Sheet1!$57:$57,Sheet1!$59:$59</definedName>
    <definedName name="QB_DATA_2" localSheetId="0" hidden="1">Sheet1!$64:$64,Sheet1!$65:$65,Sheet1!$66:$66,Sheet1!$67:$67,Sheet1!$68:$68,Sheet1!$71:$71,Sheet1!$72:$72,Sheet1!$73:$73,Sheet1!$76:$76,Sheet1!$77:$77,Sheet1!$78:$78,Sheet1!$80:$80,Sheet1!$81:$81,Sheet1!$82:$82,Sheet1!$86:$86,Sheet1!$87:$87</definedName>
    <definedName name="QB_DATA_3" localSheetId="0" hidden="1">Sheet1!$88:$88,Sheet1!$90:$90,Sheet1!$91:$91,Sheet1!$92:$92,Sheet1!$93:$93,Sheet1!$94:$94,Sheet1!$98:$98,Sheet1!$99:$99,Sheet1!$100:$100,Sheet1!$101:$101,Sheet1!$102:$102,Sheet1!$105:$105,Sheet1!$106:$106,Sheet1!$107:$107,Sheet1!$108:$108,Sheet1!$109:$109</definedName>
    <definedName name="QB_DATA_4" localSheetId="0" hidden="1">Sheet1!$112:$112,Sheet1!$113:$113,Sheet1!$115:$115,Sheet1!$116:$116,Sheet1!$117:$117,Sheet1!$118:$118,Sheet1!$119:$119,Sheet1!$120:$120,Sheet1!$121:$121,Sheet1!$122:$122,Sheet1!$123:$123,Sheet1!$125:$125,Sheet1!$126:$126,Sheet1!$128:$128,Sheet1!$129:$129,Sheet1!$132:$132</definedName>
    <definedName name="QB_DATA_5" localSheetId="0" hidden="1">Sheet1!$133:$133,Sheet1!$134:$134,Sheet1!$135:$135,Sheet1!$136:$136,Sheet1!$137:$137,Sheet1!$138:$138,Sheet1!$139:$139,Sheet1!$140:$140,Sheet1!$141:$141,Sheet1!$142:$142,Sheet1!$145:$145,Sheet1!$146:$146,Sheet1!$148:$148,Sheet1!$149:$149,Sheet1!$150:$150,Sheet1!$152:$152</definedName>
    <definedName name="QB_DATA_6" localSheetId="0" hidden="1">Sheet1!$153:$153,Sheet1!$154:$154,Sheet1!$155:$155,Sheet1!$156:$156,Sheet1!$157:$157,Sheet1!$159:$159,Sheet1!$160:$160,Sheet1!$162:$162,Sheet1!$163:$163,Sheet1!$164:$164,Sheet1!$165:$165,Sheet1!$166:$166,Sheet1!$167:$167,Sheet1!$168:$168,Sheet1!$169:$169,Sheet1!$170:$170</definedName>
    <definedName name="QB_DATA_7" localSheetId="0" hidden="1">Sheet1!$171:$171,Sheet1!$172:$172,Sheet1!$173:$173,Sheet1!$176:$176,Sheet1!$177:$177,Sheet1!$178:$178,Sheet1!$179:$179,Sheet1!$180:$180,Sheet1!$181:$181,Sheet1!$184:$184,Sheet1!$185:$185,Sheet1!$186:$186,Sheet1!$187:$187,Sheet1!$190:$190,Sheet1!$191:$191,Sheet1!$192:$192</definedName>
    <definedName name="QB_DATE_1" localSheetId="0" hidden="1">Sheet1!$L$2</definedName>
    <definedName name="QB_FORMULA_0" localSheetId="0" hidden="1">Sheet1!$L$10,Sheet1!$L$11,Sheet1!$L$12,Sheet1!$L$13,Sheet1!$L$14,Sheet1!$L$15,Sheet1!$L$17,Sheet1!$J$18,Sheet1!$K$18,Sheet1!$L$18,Sheet1!$L$20,Sheet1!$L$21,Sheet1!$L$22,Sheet1!$L$24,Sheet1!$L$25,Sheet1!$L$26</definedName>
    <definedName name="QB_FORMULA_1" localSheetId="0" hidden="1">Sheet1!$J$27,Sheet1!$K$27,Sheet1!$L$27,Sheet1!$L$30,Sheet1!$L$31,Sheet1!$J$32,Sheet1!$K$32,Sheet1!$L$32,Sheet1!$L$33,Sheet1!$L$34,Sheet1!$L$36,Sheet1!$L$38,Sheet1!$J$39,Sheet1!$K$39,Sheet1!$L$39,Sheet1!$J$40</definedName>
    <definedName name="QB_FORMULA_10" localSheetId="0" hidden="1">Sheet1!$K$151,Sheet1!$L$151,Sheet1!$L$152,Sheet1!$L$153,Sheet1!$L$154,Sheet1!$L$155,Sheet1!$L$156,Sheet1!$L$157,Sheet1!$L$160,Sheet1!$J$161,Sheet1!$K$161,Sheet1!$L$161,Sheet1!$L$162,Sheet1!$L$163,Sheet1!$L$164,Sheet1!$L$165</definedName>
    <definedName name="QB_FORMULA_11" localSheetId="0" hidden="1">Sheet1!$L$166,Sheet1!$L$167,Sheet1!$L$168,Sheet1!$L$169,Sheet1!$L$170,Sheet1!$L$171,Sheet1!$L$172,Sheet1!$L$173,Sheet1!$J$174,Sheet1!$K$174,Sheet1!$L$174,Sheet1!$L$176,Sheet1!$L$177,Sheet1!$L$178,Sheet1!$L$179,Sheet1!$L$180</definedName>
    <definedName name="QB_FORMULA_12" localSheetId="0" hidden="1">Sheet1!$L$181,Sheet1!$J$182,Sheet1!$K$182,Sheet1!$L$182,Sheet1!$L$184,Sheet1!$L$185,Sheet1!$L$186,Sheet1!$L$187,Sheet1!$J$188,Sheet1!$K$188,Sheet1!$L$188,Sheet1!$L$190,Sheet1!$L$191,Sheet1!$L$192,Sheet1!$J$193,Sheet1!$K$193</definedName>
    <definedName name="QB_FORMULA_13" localSheetId="0" hidden="1">Sheet1!$L$193,Sheet1!$J$194,Sheet1!$K$194,Sheet1!$L$194,Sheet1!$J$195,Sheet1!$K$195,Sheet1!$L$195,Sheet1!$J$196,Sheet1!$K$196,Sheet1!$L$196,Sheet1!$J$197,Sheet1!$K$197,Sheet1!$L$197</definedName>
    <definedName name="QB_FORMULA_2" localSheetId="0" hidden="1">Sheet1!$K$40,Sheet1!$L$40,Sheet1!$J$41,Sheet1!$K$41,Sheet1!$L$41,Sheet1!$J$42,Sheet1!$K$42,Sheet1!$L$42,Sheet1!$L$47,Sheet1!$L$48,Sheet1!$L$50,Sheet1!$L$51,Sheet1!$L$52,Sheet1!$J$53,Sheet1!$K$53,Sheet1!$L$53</definedName>
    <definedName name="QB_FORMULA_3" localSheetId="0" hidden="1">Sheet1!$L$54,Sheet1!$L$56,Sheet1!$L$57,Sheet1!$J$58,Sheet1!$K$58,Sheet1!$L$58,Sheet1!$L$59,Sheet1!$J$60,Sheet1!$K$60,Sheet1!$L$60,Sheet1!$J$61,Sheet1!$K$61,Sheet1!$L$61,Sheet1!$L$64,Sheet1!$L$65,Sheet1!$L$66</definedName>
    <definedName name="QB_FORMULA_4" localSheetId="0" hidden="1">Sheet1!$L$67,Sheet1!$L$68,Sheet1!$J$69,Sheet1!$K$69,Sheet1!$L$69,Sheet1!$L$71,Sheet1!$L$72,Sheet1!$L$73,Sheet1!$J$74,Sheet1!$K$74,Sheet1!$L$74,Sheet1!$L$76,Sheet1!$L$77,Sheet1!$L$78,Sheet1!$J$79,Sheet1!$K$79</definedName>
    <definedName name="QB_FORMULA_5" localSheetId="0" hidden="1">Sheet1!$L$79,Sheet1!$L$80,Sheet1!$L$81,Sheet1!$L$82,Sheet1!$J$83,Sheet1!$K$83,Sheet1!$L$83,Sheet1!$L$86,Sheet1!$L$87,Sheet1!$L$88,Sheet1!$J$89,Sheet1!$K$89,Sheet1!$L$89,Sheet1!$L$90,Sheet1!$L$91,Sheet1!$L$92</definedName>
    <definedName name="QB_FORMULA_6" localSheetId="0" hidden="1">Sheet1!$L$93,Sheet1!$L$94,Sheet1!$J$95,Sheet1!$K$95,Sheet1!$L$95,Sheet1!$L$98,Sheet1!$L$99,Sheet1!$L$100,Sheet1!$L$101,Sheet1!$L$102,Sheet1!$J$103,Sheet1!$K$103,Sheet1!$L$103,Sheet1!$L$105,Sheet1!$L$106,Sheet1!$L$107</definedName>
    <definedName name="QB_FORMULA_7" localSheetId="0" hidden="1">Sheet1!$L$108,Sheet1!$L$109,Sheet1!$J$110,Sheet1!$K$110,Sheet1!$L$110,Sheet1!$L$112,Sheet1!$L$113,Sheet1!$J$114,Sheet1!$K$114,Sheet1!$L$114,Sheet1!$L$115,Sheet1!$L$116,Sheet1!$L$117,Sheet1!$L$118,Sheet1!$L$119,Sheet1!$L$120</definedName>
    <definedName name="QB_FORMULA_8" localSheetId="0" hidden="1">Sheet1!$L$121,Sheet1!$L$122,Sheet1!$L$123,Sheet1!$L$125,Sheet1!$L$126,Sheet1!$J$127,Sheet1!$K$127,Sheet1!$L$127,Sheet1!$L$128,Sheet1!$J$130,Sheet1!$K$130,Sheet1!$L$130,Sheet1!$L$132,Sheet1!$L$133,Sheet1!$L$134,Sheet1!$L$135</definedName>
    <definedName name="QB_FORMULA_9" localSheetId="0" hidden="1">Sheet1!$L$136,Sheet1!$L$137,Sheet1!$L$138,Sheet1!$L$139,Sheet1!$L$140,Sheet1!$L$141,Sheet1!$L$142,Sheet1!$J$143,Sheet1!$K$143,Sheet1!$L$143,Sheet1!$L$145,Sheet1!$L$146,Sheet1!$L$148,Sheet1!$L$149,Sheet1!$L$150,Sheet1!$J$151</definedName>
    <definedName name="QB_ROW_100050" localSheetId="0" hidden="1">Sheet1!$F$175</definedName>
    <definedName name="QB_ROW_100350" localSheetId="0" hidden="1">Sheet1!$F$182</definedName>
    <definedName name="QB_ROW_10050" localSheetId="0" hidden="1">Sheet1!$F$28</definedName>
    <definedName name="QB_ROW_101260" localSheetId="0" hidden="1">Sheet1!$G$185</definedName>
    <definedName name="QB_ROW_102260" localSheetId="0" hidden="1">Sheet1!$G$176</definedName>
    <definedName name="QB_ROW_103260" localSheetId="0" hidden="1">Sheet1!$G$177</definedName>
    <definedName name="QB_ROW_10350" localSheetId="0" hidden="1">Sheet1!$F$32</definedName>
    <definedName name="QB_ROW_105260" localSheetId="0" hidden="1">Sheet1!$G$178</definedName>
    <definedName name="QB_ROW_107050" localSheetId="0" hidden="1">Sheet1!$F$62</definedName>
    <definedName name="QB_ROW_107350" localSheetId="0" hidden="1">Sheet1!$F$83</definedName>
    <definedName name="QB_ROW_109060" localSheetId="0" hidden="1">Sheet1!$G$70</definedName>
    <definedName name="QB_ROW_109360" localSheetId="0" hidden="1">Sheet1!$G$74</definedName>
    <definedName name="QB_ROW_110060" localSheetId="0" hidden="1">Sheet1!$G$75</definedName>
    <definedName name="QB_ROW_110360" localSheetId="0" hidden="1">Sheet1!$G$79</definedName>
    <definedName name="QB_ROW_112270" localSheetId="0" hidden="1">Sheet1!$H$68</definedName>
    <definedName name="QB_ROW_113050" localSheetId="0" hidden="1">Sheet1!$F$189</definedName>
    <definedName name="QB_ROW_113350" localSheetId="0" hidden="1">Sheet1!$F$193</definedName>
    <definedName name="QB_ROW_114260" localSheetId="0" hidden="1">Sheet1!$G$190</definedName>
    <definedName name="QB_ROW_115260" localSheetId="0" hidden="1">Sheet1!$G$191</definedName>
    <definedName name="QB_ROW_117060" localSheetId="0" hidden="1">Sheet1!$G$46</definedName>
    <definedName name="QB_ROW_117360" localSheetId="0" hidden="1">Sheet1!$G$60</definedName>
    <definedName name="QB_ROW_121280" localSheetId="0" hidden="1">Sheet1!$I$56</definedName>
    <definedName name="QB_ROW_122270" localSheetId="0" hidden="1">Sheet1!$H$54</definedName>
    <definedName name="QB_ROW_123070" localSheetId="0" hidden="1">Sheet1!$H$49</definedName>
    <definedName name="QB_ROW_123280" localSheetId="0" hidden="1">Sheet1!$I$52</definedName>
    <definedName name="QB_ROW_123370" localSheetId="0" hidden="1">Sheet1!$H$53</definedName>
    <definedName name="QB_ROW_124270" localSheetId="0" hidden="1">Sheet1!$H$86</definedName>
    <definedName name="QB_ROW_128370" localSheetId="0" hidden="1">Sheet1!$H$98</definedName>
    <definedName name="QB_ROW_132260" localSheetId="0" hidden="1">Sheet1!$G$132</definedName>
    <definedName name="QB_ROW_136270" localSheetId="0" hidden="1">Sheet1!$H$64</definedName>
    <definedName name="QB_ROW_147260" localSheetId="0" hidden="1">Sheet1!$G$21</definedName>
    <definedName name="QB_ROW_150260" localSheetId="0" hidden="1">Sheet1!$G$23</definedName>
    <definedName name="QB_ROW_151260" localSheetId="0" hidden="1">Sheet1!$G$25</definedName>
    <definedName name="QB_ROW_153260" localSheetId="0" hidden="1">Sheet1!$G$31</definedName>
    <definedName name="QB_ROW_173260" localSheetId="0" hidden="1">Sheet1!$G$16</definedName>
    <definedName name="QB_ROW_175270" localSheetId="0" hidden="1">Sheet1!$H$88</definedName>
    <definedName name="QB_ROW_18301" localSheetId="0" hidden="1">Sheet1!$A$197</definedName>
    <definedName name="QB_ROW_19011" localSheetId="0" hidden="1">Sheet1!$B$6</definedName>
    <definedName name="QB_ROW_19311" localSheetId="0" hidden="1">Sheet1!$B$196</definedName>
    <definedName name="QB_ROW_200040" localSheetId="0" hidden="1">Sheet1!$E$8</definedName>
    <definedName name="QB_ROW_20031" localSheetId="0" hidden="1">Sheet1!$D$7</definedName>
    <definedName name="QB_ROW_200340" localSheetId="0" hidden="1">Sheet1!$E$40</definedName>
    <definedName name="QB_ROW_203250" localSheetId="0" hidden="1">Sheet1!$F$34</definedName>
    <definedName name="QB_ROW_20331" localSheetId="0" hidden="1">Sheet1!$D$41</definedName>
    <definedName name="QB_ROW_204040" localSheetId="0" hidden="1">Sheet1!$E$44</definedName>
    <definedName name="QB_ROW_204340" localSheetId="0" hidden="1">Sheet1!$E$194</definedName>
    <definedName name="QB_ROW_21031" localSheetId="0" hidden="1">Sheet1!$D$43</definedName>
    <definedName name="QB_ROW_21331" localSheetId="0" hidden="1">Sheet1!$D$195</definedName>
    <definedName name="QB_ROW_215260" localSheetId="0" hidden="1">Sheet1!$G$36</definedName>
    <definedName name="QB_ROW_2360" localSheetId="0" hidden="1">Sheet1!$G$20</definedName>
    <definedName name="QB_ROW_236260" localSheetId="0" hidden="1">Sheet1!$G$24</definedName>
    <definedName name="QB_ROW_241260" localSheetId="0" hidden="1">Sheet1!$G$11</definedName>
    <definedName name="QB_ROW_242360" localSheetId="0" hidden="1">Sheet1!$G$13</definedName>
    <definedName name="QB_ROW_246050" localSheetId="0" hidden="1">Sheet1!$F$45</definedName>
    <definedName name="QB_ROW_246350" localSheetId="0" hidden="1">Sheet1!$F$61</definedName>
    <definedName name="QB_ROW_250060" localSheetId="0" hidden="1">Sheet1!$G$63</definedName>
    <definedName name="QB_ROW_250360" localSheetId="0" hidden="1">Sheet1!$G$69</definedName>
    <definedName name="QB_ROW_251060" localSheetId="0" hidden="1">Sheet1!$G$85</definedName>
    <definedName name="QB_ROW_251360" localSheetId="0" hidden="1">Sheet1!$G$89</definedName>
    <definedName name="QB_ROW_253060" localSheetId="0" hidden="1">Sheet1!$G$97</definedName>
    <definedName name="QB_ROW_253360" localSheetId="0" hidden="1">Sheet1!$G$103</definedName>
    <definedName name="QB_ROW_254270" localSheetId="0" hidden="1">Sheet1!$H$102</definedName>
    <definedName name="QB_ROW_256260" localSheetId="0" hidden="1">Sheet1!$G$141</definedName>
    <definedName name="QB_ROW_257360" localSheetId="0" hidden="1">Sheet1!$G$123</definedName>
    <definedName name="QB_ROW_276270" localSheetId="0" hidden="1">Sheet1!$H$67</definedName>
    <definedName name="QB_ROW_277270" localSheetId="0" hidden="1">Sheet1!$H$87</definedName>
    <definedName name="QB_ROW_278270" localSheetId="0" hidden="1">Sheet1!$H$101</definedName>
    <definedName name="QB_ROW_279270" localSheetId="0" hidden="1">Sheet1!$H$71</definedName>
    <definedName name="QB_ROW_280270" localSheetId="0" hidden="1">Sheet1!$H$72</definedName>
    <definedName name="QB_ROW_283270" localSheetId="0" hidden="1">Sheet1!$H$113</definedName>
    <definedName name="QB_ROW_284270" localSheetId="0" hidden="1">Sheet1!$H$112</definedName>
    <definedName name="QB_ROW_30260" localSheetId="0" hidden="1">Sheet1!$G$29</definedName>
    <definedName name="QB_ROW_3050" localSheetId="0" hidden="1">Sheet1!$F$9</definedName>
    <definedName name="QB_ROW_305260" localSheetId="0" hidden="1">Sheet1!$G$129</definedName>
    <definedName name="QB_ROW_310050" localSheetId="0" hidden="1">Sheet1!$F$35</definedName>
    <definedName name="QB_ROW_310350" localSheetId="0" hidden="1">Sheet1!$F$39</definedName>
    <definedName name="QB_ROW_326260" localSheetId="0" hidden="1">Sheet1!$G$30</definedName>
    <definedName name="QB_ROW_330270" localSheetId="0" hidden="1">Sheet1!$H$73</definedName>
    <definedName name="QB_ROW_332260" localSheetId="0" hidden="1">Sheet1!$G$139</definedName>
    <definedName name="QB_ROW_3350" localSheetId="0" hidden="1">Sheet1!$F$18</definedName>
    <definedName name="QB_ROW_344260" localSheetId="0" hidden="1">Sheet1!$G$81</definedName>
    <definedName name="QB_ROW_346260" localSheetId="0" hidden="1">Sheet1!$G$179</definedName>
    <definedName name="QB_ROW_357280" localSheetId="0" hidden="1">Sheet1!$I$57</definedName>
    <definedName name="QB_ROW_361270" localSheetId="0" hidden="1">Sheet1!$H$48</definedName>
    <definedName name="QB_ROW_380260" localSheetId="0" hidden="1">Sheet1!$G$166</definedName>
    <definedName name="QB_ROW_381260" localSheetId="0" hidden="1">Sheet1!$G$37</definedName>
    <definedName name="QB_ROW_385070" localSheetId="0" hidden="1">Sheet1!$H$55</definedName>
    <definedName name="QB_ROW_385370" localSheetId="0" hidden="1">Sheet1!$H$58</definedName>
    <definedName name="QB_ROW_387260" localSheetId="0" hidden="1">Sheet1!$G$140</definedName>
    <definedName name="QB_ROW_388260" localSheetId="0" hidden="1">Sheet1!$G$146</definedName>
    <definedName name="QB_ROW_389260" localSheetId="0" hidden="1">Sheet1!$G$157</definedName>
    <definedName name="QB_ROW_390260" localSheetId="0" hidden="1">Sheet1!$G$167</definedName>
    <definedName name="QB_ROW_391260" localSheetId="0" hidden="1">Sheet1!$G$168</definedName>
    <definedName name="QB_ROW_392260" localSheetId="0" hidden="1">Sheet1!$G$165</definedName>
    <definedName name="QB_ROW_395370" localSheetId="0" hidden="1">Sheet1!$H$47</definedName>
    <definedName name="QB_ROW_404260" localSheetId="0" hidden="1">Sheet1!$G$163</definedName>
    <definedName name="QB_ROW_406270" localSheetId="0" hidden="1">Sheet1!$H$105</definedName>
    <definedName name="QB_ROW_425260" localSheetId="0" hidden="1">Sheet1!$G$82</definedName>
    <definedName name="QB_ROW_4260" localSheetId="0" hidden="1">Sheet1!$G$10</definedName>
    <definedName name="QB_ROW_427260" localSheetId="0" hidden="1">Sheet1!$G$172</definedName>
    <definedName name="QB_ROW_429060" localSheetId="0" hidden="1">Sheet1!$G$158</definedName>
    <definedName name="QB_ROW_429270" localSheetId="0" hidden="1">Sheet1!$H$160</definedName>
    <definedName name="QB_ROW_429360" localSheetId="0" hidden="1">Sheet1!$G$161</definedName>
    <definedName name="QB_ROW_43260" localSheetId="0" hidden="1">Sheet1!$G$164</definedName>
    <definedName name="QB_ROW_45260" localSheetId="0" hidden="1">Sheet1!$G$186</definedName>
    <definedName name="QB_ROW_46260" localSheetId="0" hidden="1">Sheet1!$G$22</definedName>
    <definedName name="QB_ROW_475270" localSheetId="0" hidden="1">Sheet1!$H$100</definedName>
    <definedName name="QB_ROW_477260" localSheetId="0" hidden="1">Sheet1!$G$118</definedName>
    <definedName name="QB_ROW_49260" localSheetId="0" hidden="1">Sheet1!$G$187</definedName>
    <definedName name="QB_ROW_494270" localSheetId="0" hidden="1">Sheet1!$H$99</definedName>
    <definedName name="QB_ROW_495270" localSheetId="0" hidden="1">Sheet1!$H$125</definedName>
    <definedName name="QB_ROW_496270" localSheetId="0" hidden="1">Sheet1!$H$126</definedName>
    <definedName name="QB_ROW_497260" localSheetId="0" hidden="1">Sheet1!$G$90</definedName>
    <definedName name="QB_ROW_521260" localSheetId="0" hidden="1">Sheet1!$G$153</definedName>
    <definedName name="QB_ROW_5260" localSheetId="0" hidden="1">Sheet1!$G$12</definedName>
    <definedName name="QB_ROW_527260" localSheetId="0" hidden="1">Sheet1!$G$14</definedName>
    <definedName name="QB_ROW_537270" localSheetId="0" hidden="1">Sheet1!$H$78</definedName>
    <definedName name="QB_ROW_538270" localSheetId="0" hidden="1">Sheet1!$H$76</definedName>
    <definedName name="QB_ROW_539270" localSheetId="0" hidden="1">Sheet1!$H$77</definedName>
    <definedName name="QB_ROW_542260" localSheetId="0" hidden="1">Sheet1!$G$152</definedName>
    <definedName name="QB_ROW_561280" localSheetId="0" hidden="1">Sheet1!$I$50</definedName>
    <definedName name="QB_ROW_562280" localSheetId="0" hidden="1">Sheet1!$I$51</definedName>
    <definedName name="QB_ROW_563060" localSheetId="0" hidden="1">Sheet1!$G$104</definedName>
    <definedName name="QB_ROW_563360" localSheetId="0" hidden="1">Sheet1!$G$110</definedName>
    <definedName name="QB_ROW_564270" localSheetId="0" hidden="1">Sheet1!$H$106</definedName>
    <definedName name="QB_ROW_566270" localSheetId="0" hidden="1">Sheet1!$H$108</definedName>
    <definedName name="QB_ROW_567270" localSheetId="0" hidden="1">Sheet1!$H$109</definedName>
    <definedName name="QB_ROW_568260" localSheetId="0" hidden="1">Sheet1!$G$121</definedName>
    <definedName name="QB_ROW_570270" localSheetId="0" hidden="1">Sheet1!$H$107</definedName>
    <definedName name="QB_ROW_571260" localSheetId="0" hidden="1">Sheet1!$G$173</definedName>
    <definedName name="QB_ROW_572260" localSheetId="0" hidden="1">Sheet1!$G$180</definedName>
    <definedName name="QB_ROW_573260" localSheetId="0" hidden="1">Sheet1!$G$181</definedName>
    <definedName name="QB_ROW_59250" localSheetId="0" hidden="1">Sheet1!$F$33</definedName>
    <definedName name="QB_ROW_596270" localSheetId="0" hidden="1">Sheet1!$H$65</definedName>
    <definedName name="QB_ROW_597270" localSheetId="0" hidden="1">Sheet1!$H$66</definedName>
    <definedName name="QB_ROW_602260" localSheetId="0" hidden="1">Sheet1!$G$122</definedName>
    <definedName name="QB_ROW_603260" localSheetId="0" hidden="1">Sheet1!$G$128</definedName>
    <definedName name="QB_ROW_605260" localSheetId="0" hidden="1">Sheet1!$G$142</definedName>
    <definedName name="QB_ROW_606260" localSheetId="0" hidden="1">Sheet1!$G$154</definedName>
    <definedName name="QB_ROW_607260" localSheetId="0" hidden="1">Sheet1!$G$169</definedName>
    <definedName name="QB_ROW_608260" localSheetId="0" hidden="1">Sheet1!$G$170</definedName>
    <definedName name="QB_ROW_62050" localSheetId="0" hidden="1">Sheet1!$F$96</definedName>
    <definedName name="QB_ROW_62350" localSheetId="0" hidden="1">Sheet1!$F$130</definedName>
    <definedName name="QB_ROW_627270" localSheetId="0" hidden="1">Sheet1!$H$159</definedName>
    <definedName name="QB_ROW_628060" localSheetId="0" hidden="1">Sheet1!$G$147</definedName>
    <definedName name="QB_ROW_628270" localSheetId="0" hidden="1">Sheet1!$H$150</definedName>
    <definedName name="QB_ROW_628360" localSheetId="0" hidden="1">Sheet1!$G$151</definedName>
    <definedName name="QB_ROW_630270" localSheetId="0" hidden="1">Sheet1!$H$149</definedName>
    <definedName name="QB_ROW_63060" localSheetId="0" hidden="1">Sheet1!$G$124</definedName>
    <definedName name="QB_ROW_631260" localSheetId="0" hidden="1">Sheet1!$G$156</definedName>
    <definedName name="QB_ROW_632260" localSheetId="0" hidden="1">Sheet1!$G$171</definedName>
    <definedName name="QB_ROW_63360" localSheetId="0" hidden="1">Sheet1!$G$127</definedName>
    <definedName name="QB_ROW_636260" localSheetId="0" hidden="1">Sheet1!$G$38</definedName>
    <definedName name="QB_ROW_637260" localSheetId="0" hidden="1">Sheet1!$G$17</definedName>
    <definedName name="QB_ROW_639270" localSheetId="0" hidden="1">Sheet1!$H$148</definedName>
    <definedName name="QB_ROW_64260" localSheetId="0" hidden="1">Sheet1!$G$192</definedName>
    <definedName name="QB_ROW_67050" localSheetId="0" hidden="1">Sheet1!$F$131</definedName>
    <definedName name="QB_ROW_67350" localSheetId="0" hidden="1">Sheet1!$F$143</definedName>
    <definedName name="QB_ROW_68260" localSheetId="0" hidden="1">Sheet1!$G$135</definedName>
    <definedName name="QB_ROW_69260" localSheetId="0" hidden="1">Sheet1!$G$136</definedName>
    <definedName name="QB_ROW_70260" localSheetId="0" hidden="1">Sheet1!$G$137</definedName>
    <definedName name="QB_ROW_71260" localSheetId="0" hidden="1">Sheet1!$G$138</definedName>
    <definedName name="QB_ROW_72260" localSheetId="0" hidden="1">Sheet1!$G$134</definedName>
    <definedName name="QB_ROW_7260" localSheetId="0" hidden="1">Sheet1!$G$26</definedName>
    <definedName name="QB_ROW_73260" localSheetId="0" hidden="1">Sheet1!$G$133</definedName>
    <definedName name="QB_ROW_75050" localSheetId="0" hidden="1">Sheet1!$F$144</definedName>
    <definedName name="QB_ROW_75350" localSheetId="0" hidden="1">Sheet1!$F$174</definedName>
    <definedName name="QB_ROW_76260" localSheetId="0" hidden="1">Sheet1!$G$145</definedName>
    <definedName name="QB_ROW_78260" localSheetId="0" hidden="1">Sheet1!$G$155</definedName>
    <definedName name="QB_ROW_80260" localSheetId="0" hidden="1">Sheet1!$G$162</definedName>
    <definedName name="QB_ROW_81050" localSheetId="0" hidden="1">Sheet1!$F$84</definedName>
    <definedName name="QB_ROW_81350" localSheetId="0" hidden="1">Sheet1!$F$95</definedName>
    <definedName name="QB_ROW_8260" localSheetId="0" hidden="1">Sheet1!$G$15</definedName>
    <definedName name="QB_ROW_83260" localSheetId="0" hidden="1">Sheet1!$G$91</definedName>
    <definedName name="QB_ROW_84260" localSheetId="0" hidden="1">Sheet1!$G$92</definedName>
    <definedName name="QB_ROW_85260" localSheetId="0" hidden="1">Sheet1!$G$93</definedName>
    <definedName name="QB_ROW_86260" localSheetId="0" hidden="1">Sheet1!$G$94</definedName>
    <definedName name="QB_ROW_86321" localSheetId="0" hidden="1">Sheet1!$C$42</definedName>
    <definedName name="QB_ROW_87260" localSheetId="0" hidden="1">Sheet1!$G$80</definedName>
    <definedName name="QB_ROW_88260" localSheetId="0" hidden="1">Sheet1!$G$117</definedName>
    <definedName name="QB_ROW_89260" localSheetId="0" hidden="1">Sheet1!$G$120</definedName>
    <definedName name="QB_ROW_90260" localSheetId="0" hidden="1">Sheet1!$G$116</definedName>
    <definedName name="QB_ROW_9050" localSheetId="0" hidden="1">Sheet1!$F$19</definedName>
    <definedName name="QB_ROW_91260" localSheetId="0" hidden="1">Sheet1!$G$119</definedName>
    <definedName name="QB_ROW_92060" localSheetId="0" hidden="1">Sheet1!$G$111</definedName>
    <definedName name="QB_ROW_92360" localSheetId="0" hidden="1">Sheet1!$G$114</definedName>
    <definedName name="QB_ROW_93260" localSheetId="0" hidden="1">Sheet1!$G$115</definedName>
    <definedName name="QB_ROW_9350" localSheetId="0" hidden="1">Sheet1!$F$27</definedName>
    <definedName name="QB_ROW_95050" localSheetId="0" hidden="1">Sheet1!$F$183</definedName>
    <definedName name="QB_ROW_95350" localSheetId="0" hidden="1">Sheet1!$F$188</definedName>
    <definedName name="QB_ROW_97270" localSheetId="0" hidden="1">Sheet1!$H$59</definedName>
    <definedName name="QB_ROW_98260" localSheetId="0" hidden="1">Sheet1!$G$184</definedName>
    <definedName name="QB_SUBTITLE_3" localSheetId="0" hidden="1">Sheet1!$A$3</definedName>
    <definedName name="QB_TIME_5" localSheetId="0" hidden="1">Sheet1!$L$1</definedName>
    <definedName name="QB_TITLE_2" localSheetId="0" hidden="1">Sheet1!$A$2</definedName>
    <definedName name="QBCANSUPPORTUPDATE" localSheetId="0">TRUE</definedName>
    <definedName name="QBCOMPANYFILENAME" localSheetId="0">"C:\Documents and Settings\Sam\My Documents\Small Business Accounting\ucm2018.QBW"</definedName>
    <definedName name="QBENDDATE" localSheetId="0">20190630</definedName>
    <definedName name="QBHEADERSONSCREEN" localSheetId="0">TRUE</definedName>
    <definedName name="QBMETADATASIZE" localSheetId="0">6623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"13ae1a6cf5014656b9cf9f3075e08af8"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20180701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3" i="1" l="1"/>
  <c r="L193" i="1" s="1"/>
  <c r="J193" i="1"/>
  <c r="L192" i="1"/>
  <c r="L191" i="1"/>
  <c r="L190" i="1"/>
  <c r="K188" i="1"/>
  <c r="L188" i="1" s="1"/>
  <c r="J188" i="1"/>
  <c r="L187" i="1"/>
  <c r="L186" i="1"/>
  <c r="L185" i="1"/>
  <c r="L184" i="1"/>
  <c r="K182" i="1"/>
  <c r="L182" i="1" s="1"/>
  <c r="J182" i="1"/>
  <c r="L181" i="1"/>
  <c r="L180" i="1"/>
  <c r="L179" i="1"/>
  <c r="L178" i="1"/>
  <c r="L177" i="1"/>
  <c r="L176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K161" i="1"/>
  <c r="L161" i="1" s="1"/>
  <c r="J161" i="1"/>
  <c r="L160" i="1"/>
  <c r="L157" i="1"/>
  <c r="L156" i="1"/>
  <c r="L155" i="1"/>
  <c r="L154" i="1"/>
  <c r="L153" i="1"/>
  <c r="L152" i="1"/>
  <c r="K151" i="1"/>
  <c r="K174" i="1" s="1"/>
  <c r="J151" i="1"/>
  <c r="J174" i="1" s="1"/>
  <c r="L150" i="1"/>
  <c r="L149" i="1"/>
  <c r="L148" i="1"/>
  <c r="L146" i="1"/>
  <c r="L145" i="1"/>
  <c r="K143" i="1"/>
  <c r="L143" i="1" s="1"/>
  <c r="J143" i="1"/>
  <c r="L142" i="1"/>
  <c r="L141" i="1"/>
  <c r="L140" i="1"/>
  <c r="L139" i="1"/>
  <c r="L138" i="1"/>
  <c r="L137" i="1"/>
  <c r="L136" i="1"/>
  <c r="L135" i="1"/>
  <c r="L134" i="1"/>
  <c r="L133" i="1"/>
  <c r="L132" i="1"/>
  <c r="L128" i="1"/>
  <c r="K127" i="1"/>
  <c r="J127" i="1"/>
  <c r="L126" i="1"/>
  <c r="L125" i="1"/>
  <c r="L123" i="1"/>
  <c r="L122" i="1"/>
  <c r="L121" i="1"/>
  <c r="L120" i="1"/>
  <c r="L119" i="1"/>
  <c r="L118" i="1"/>
  <c r="L117" i="1"/>
  <c r="L116" i="1"/>
  <c r="L115" i="1"/>
  <c r="K114" i="1"/>
  <c r="L114" i="1" s="1"/>
  <c r="J114" i="1"/>
  <c r="L113" i="1"/>
  <c r="L112" i="1"/>
  <c r="K110" i="1"/>
  <c r="L110" i="1" s="1"/>
  <c r="J110" i="1"/>
  <c r="L109" i="1"/>
  <c r="L108" i="1"/>
  <c r="L107" i="1"/>
  <c r="L106" i="1"/>
  <c r="L105" i="1"/>
  <c r="K103" i="1"/>
  <c r="J103" i="1"/>
  <c r="J130" i="1" s="1"/>
  <c r="L102" i="1"/>
  <c r="L101" i="1"/>
  <c r="L100" i="1"/>
  <c r="L99" i="1"/>
  <c r="L98" i="1"/>
  <c r="L94" i="1"/>
  <c r="L93" i="1"/>
  <c r="L92" i="1"/>
  <c r="L91" i="1"/>
  <c r="L90" i="1"/>
  <c r="K89" i="1"/>
  <c r="J89" i="1"/>
  <c r="J95" i="1" s="1"/>
  <c r="L88" i="1"/>
  <c r="L87" i="1"/>
  <c r="L86" i="1"/>
  <c r="L82" i="1"/>
  <c r="L81" i="1"/>
  <c r="L80" i="1"/>
  <c r="K79" i="1"/>
  <c r="J79" i="1"/>
  <c r="L78" i="1"/>
  <c r="L77" i="1"/>
  <c r="L76" i="1"/>
  <c r="K74" i="1"/>
  <c r="J74" i="1"/>
  <c r="L74" i="1" s="1"/>
  <c r="L73" i="1"/>
  <c r="L72" i="1"/>
  <c r="L71" i="1"/>
  <c r="K69" i="1"/>
  <c r="L69" i="1" s="1"/>
  <c r="J69" i="1"/>
  <c r="L68" i="1"/>
  <c r="L67" i="1"/>
  <c r="L66" i="1"/>
  <c r="L65" i="1"/>
  <c r="L64" i="1"/>
  <c r="L59" i="1"/>
  <c r="L58" i="1"/>
  <c r="K58" i="1"/>
  <c r="J58" i="1"/>
  <c r="L57" i="1"/>
  <c r="L56" i="1"/>
  <c r="L54" i="1"/>
  <c r="K53" i="1"/>
  <c r="K60" i="1" s="1"/>
  <c r="J53" i="1"/>
  <c r="L52" i="1"/>
  <c r="L51" i="1"/>
  <c r="L50" i="1"/>
  <c r="L48" i="1"/>
  <c r="L47" i="1"/>
  <c r="K39" i="1"/>
  <c r="L39" i="1" s="1"/>
  <c r="J39" i="1"/>
  <c r="L38" i="1"/>
  <c r="L36" i="1"/>
  <c r="L34" i="1"/>
  <c r="L33" i="1"/>
  <c r="K32" i="1"/>
  <c r="L32" i="1" s="1"/>
  <c r="J32" i="1"/>
  <c r="L31" i="1"/>
  <c r="L30" i="1"/>
  <c r="L27" i="1"/>
  <c r="K27" i="1"/>
  <c r="J27" i="1"/>
  <c r="L26" i="1"/>
  <c r="L25" i="1"/>
  <c r="L24" i="1"/>
  <c r="L22" i="1"/>
  <c r="L21" i="1"/>
  <c r="L20" i="1"/>
  <c r="K18" i="1"/>
  <c r="L18" i="1" s="1"/>
  <c r="J18" i="1"/>
  <c r="L17" i="1"/>
  <c r="L15" i="1"/>
  <c r="L14" i="1"/>
  <c r="L13" i="1"/>
  <c r="L12" i="1"/>
  <c r="L11" i="1"/>
  <c r="L10" i="1"/>
  <c r="J83" i="1" l="1"/>
  <c r="L79" i="1"/>
  <c r="L89" i="1"/>
  <c r="L103" i="1"/>
  <c r="L127" i="1"/>
  <c r="J40" i="1"/>
  <c r="J41" i="1" s="1"/>
  <c r="J42" i="1" s="1"/>
  <c r="J60" i="1"/>
  <c r="J61" i="1" s="1"/>
  <c r="J194" i="1" s="1"/>
  <c r="J195" i="1" s="1"/>
  <c r="J196" i="1" s="1"/>
  <c r="J197" i="1" s="1"/>
  <c r="K130" i="1"/>
  <c r="K40" i="1"/>
  <c r="K41" i="1" s="1"/>
  <c r="K61" i="1"/>
  <c r="L60" i="1"/>
  <c r="L130" i="1"/>
  <c r="L174" i="1"/>
  <c r="K83" i="1"/>
  <c r="L83" i="1" s="1"/>
  <c r="L151" i="1"/>
  <c r="L53" i="1"/>
  <c r="K95" i="1"/>
  <c r="L95" i="1" s="1"/>
  <c r="L40" i="1" l="1"/>
  <c r="L41" i="1"/>
  <c r="K42" i="1"/>
  <c r="L61" i="1"/>
  <c r="K194" i="1"/>
  <c r="L194" i="1" l="1"/>
  <c r="K195" i="1"/>
  <c r="L195" i="1" s="1"/>
  <c r="L42" i="1"/>
  <c r="K196" i="1" l="1"/>
  <c r="K197" i="1" l="1"/>
  <c r="L197" i="1" s="1"/>
  <c r="L196" i="1"/>
</calcChain>
</file>

<file path=xl/sharedStrings.xml><?xml version="1.0" encoding="utf-8"?>
<sst xmlns="http://schemas.openxmlformats.org/spreadsheetml/2006/main" count="200" uniqueCount="200">
  <si>
    <t>11:41 AM</t>
  </si>
  <si>
    <t>The Unitarian Church of Montpelier</t>
  </si>
  <si>
    <t>Profit &amp; Loss Budget vs. Actual</t>
  </si>
  <si>
    <t>Cash Basis</t>
  </si>
  <si>
    <t>July 2018 through June 2019</t>
  </si>
  <si>
    <t>Jul '18 - Jun 19</t>
  </si>
  <si>
    <t>Budget</t>
  </si>
  <si>
    <t>% of Budget</t>
  </si>
  <si>
    <t>Ordinary Income/Expense</t>
  </si>
  <si>
    <t>Income</t>
  </si>
  <si>
    <t>4000 · GENERAL FUND INCOME</t>
  </si>
  <si>
    <t>4100 · Contributions Income</t>
  </si>
  <si>
    <t>4110 · Pledges - Current Year</t>
  </si>
  <si>
    <t>4111 · Pledges- Prior Year</t>
  </si>
  <si>
    <t>4120 · Unpledged Checks</t>
  </si>
  <si>
    <t>4121 · Pouch cash</t>
  </si>
  <si>
    <t>4122 · Donations to Community Pouch</t>
  </si>
  <si>
    <t>4130 · Coffee/Tea Table</t>
  </si>
  <si>
    <t>4170 · Miscellaneous Contribution</t>
  </si>
  <si>
    <t>4175 · Cash Reserves Contrib.</t>
  </si>
  <si>
    <t>Total 4100 · Contributions Income</t>
  </si>
  <si>
    <t>4200 · Fund Raising</t>
  </si>
  <si>
    <t>4210 · Holiday Fair</t>
  </si>
  <si>
    <t>4225 · Auction</t>
  </si>
  <si>
    <t>4235 · Yard/Rummage Sale</t>
  </si>
  <si>
    <t>4250 · Sermon Sales</t>
  </si>
  <si>
    <t>4255 · Directory sales</t>
  </si>
  <si>
    <t>4260 · Clarke Lectures</t>
  </si>
  <si>
    <t>4270 · Miscellaneous Fund Raising</t>
  </si>
  <si>
    <t>Total 4200 · Fund Raising</t>
  </si>
  <si>
    <t>4300 · Income from outside funds</t>
  </si>
  <si>
    <t>4311 · LTIF Transfers for Budget</t>
  </si>
  <si>
    <t>4313 · Transfer from Keve</t>
  </si>
  <si>
    <t>4320 · from Wyman Trust</t>
  </si>
  <si>
    <t>Total 4300 · Income from outside funds</t>
  </si>
  <si>
    <t>4400 · Use of Building/Resources</t>
  </si>
  <si>
    <t>4500 · Interest on General Funds</t>
  </si>
  <si>
    <t>4600 · Other GF Unclassified Income</t>
  </si>
  <si>
    <t>4610 · Grants</t>
  </si>
  <si>
    <t>4650 · Misc rebates refunds etc</t>
  </si>
  <si>
    <t>4660 · Organ Savings - prior yr</t>
  </si>
  <si>
    <t>Total 4600 · Other GF Unclassified Income</t>
  </si>
  <si>
    <t>Total 4000 · GENERAL FUND INCOME</t>
  </si>
  <si>
    <t>Total Income</t>
  </si>
  <si>
    <t>Gross Profit</t>
  </si>
  <si>
    <t>Expense</t>
  </si>
  <si>
    <t>6000 · GENERAL FUND EXPENSE</t>
  </si>
  <si>
    <t>6100 · Ministry</t>
  </si>
  <si>
    <t>6110 · Minister Compensation</t>
  </si>
  <si>
    <t>6112 · Minister's Salary</t>
  </si>
  <si>
    <t>6113 · In lieu of FICA - Minister</t>
  </si>
  <si>
    <t>6114 · Retirement</t>
  </si>
  <si>
    <t>6114A · UCM 10% Contribution</t>
  </si>
  <si>
    <t>6114B · UCM 2% Match</t>
  </si>
  <si>
    <t>6114 · Retirement - Other</t>
  </si>
  <si>
    <t>Total 6114 · Retirement</t>
  </si>
  <si>
    <t>6115 · Housing Allowance</t>
  </si>
  <si>
    <t>6116 · Benefits</t>
  </si>
  <si>
    <t>6116a · Life/Disab Insurance</t>
  </si>
  <si>
    <t>6116d · Health Insurance</t>
  </si>
  <si>
    <t>Total 6116 · Benefits</t>
  </si>
  <si>
    <t>6118 · Minister's Professional</t>
  </si>
  <si>
    <t>Total 6110 · Minister Compensation</t>
  </si>
  <si>
    <t>Total 6100 · Ministry</t>
  </si>
  <si>
    <t>6200 · Religious Education</t>
  </si>
  <si>
    <t>6210 · RE Director Compensation</t>
  </si>
  <si>
    <t>6212 · Salary</t>
  </si>
  <si>
    <t>6214a · UCM 10% Retirement Contribution</t>
  </si>
  <si>
    <t>6214b · UCM 2% Retirement Match</t>
  </si>
  <si>
    <t>6217 · Cafeteria Plan Benefit</t>
  </si>
  <si>
    <t>6218 · Professional Development</t>
  </si>
  <si>
    <t>Total 6210 · RE Director Compensation</t>
  </si>
  <si>
    <t>6220 · Teachers and Childcare</t>
  </si>
  <si>
    <t>6221 · Childcare</t>
  </si>
  <si>
    <t>6222 · Nursery</t>
  </si>
  <si>
    <t>6223 · Teacher Training</t>
  </si>
  <si>
    <t>Total 6220 · Teachers and Childcare</t>
  </si>
  <si>
    <t>6230 · Youth Programs</t>
  </si>
  <si>
    <t>6232 · Bridging</t>
  </si>
  <si>
    <t>6233 · Coming of Age</t>
  </si>
  <si>
    <t>6239 · HS Youth Group</t>
  </si>
  <si>
    <t>Total 6230 · Youth Programs</t>
  </si>
  <si>
    <t>6250 · Supplies/necessities</t>
  </si>
  <si>
    <t>6255 · Curriculum</t>
  </si>
  <si>
    <t>6260 · Adult RE</t>
  </si>
  <si>
    <t>Total 6200 · Religious Education</t>
  </si>
  <si>
    <t>6300 · Music</t>
  </si>
  <si>
    <t>6310 · Music Minister Compensation</t>
  </si>
  <si>
    <t>6312 · Salary</t>
  </si>
  <si>
    <t>6317 · Cafeteria Plan Benefit</t>
  </si>
  <si>
    <t>6318 · Professional Development</t>
  </si>
  <si>
    <t>Total 6310 · Music Minister Compensation</t>
  </si>
  <si>
    <t>6322 · Accompanist</t>
  </si>
  <si>
    <t>6330 · Organ/Piano Tuning</t>
  </si>
  <si>
    <t>6340 · Sheet Music</t>
  </si>
  <si>
    <t>6350 · Special Music</t>
  </si>
  <si>
    <t>6360 · Professional memberships</t>
  </si>
  <si>
    <t>Total 6300 · Music</t>
  </si>
  <si>
    <t>6400 · Administration</t>
  </si>
  <si>
    <t>6410 · Office Adm'r Compensation</t>
  </si>
  <si>
    <t>6412 · Salary</t>
  </si>
  <si>
    <t>6414a · UCM 10% Retirement Contribution</t>
  </si>
  <si>
    <t>6414b · UCM 2% Retirement Match</t>
  </si>
  <si>
    <t>6417 · Cafeteria Plan benefit</t>
  </si>
  <si>
    <t>6418 · Professional Development</t>
  </si>
  <si>
    <t>Total 6410 · Office Adm'r Compensation</t>
  </si>
  <si>
    <t>6420 · Office Assistant Compensation</t>
  </si>
  <si>
    <t>6422 · Office Assistant Salary</t>
  </si>
  <si>
    <t>6424A · UCM 10% Retirement Contribution</t>
  </si>
  <si>
    <t>6424B · UCM 2% Retirement Match</t>
  </si>
  <si>
    <t>6427 · Cafeteria Plan Benefit</t>
  </si>
  <si>
    <t>6428 · Professional Development</t>
  </si>
  <si>
    <t>Total 6420 · Office Assistant Compensation</t>
  </si>
  <si>
    <t>6430 · Copier</t>
  </si>
  <si>
    <t>6431 · Copier Lease</t>
  </si>
  <si>
    <t>6432 · Copier Maintenance</t>
  </si>
  <si>
    <t>Total 6430 · Copier</t>
  </si>
  <si>
    <t>6434 · Copier Paper</t>
  </si>
  <si>
    <t>6435 · Printing</t>
  </si>
  <si>
    <t>6436 · Supplies</t>
  </si>
  <si>
    <t>6438 · Event Hosts</t>
  </si>
  <si>
    <t>6440 · Postage</t>
  </si>
  <si>
    <t>6450 · Telecommunications</t>
  </si>
  <si>
    <t>6455 · Website</t>
  </si>
  <si>
    <t>6456 · In-building Live Streaming</t>
  </si>
  <si>
    <t>6460 · Equipment</t>
  </si>
  <si>
    <t>6480 · Banking</t>
  </si>
  <si>
    <t>6481 · Bank Fees</t>
  </si>
  <si>
    <t>6482 · Supplies</t>
  </si>
  <si>
    <t>Total 6480 · Banking</t>
  </si>
  <si>
    <t>6483 · Staff Travel</t>
  </si>
  <si>
    <t>6499 · Administration - Other</t>
  </si>
  <si>
    <t>Total 6400 · Administration</t>
  </si>
  <si>
    <t>6500 · Building</t>
  </si>
  <si>
    <t>6510 · Sexton Wages</t>
  </si>
  <si>
    <t>6524 · Snow/Lawns</t>
  </si>
  <si>
    <t>6526 · Rubbish Removal</t>
  </si>
  <si>
    <t>6530 · Fuel Oil</t>
  </si>
  <si>
    <t>6540 · Electricity</t>
  </si>
  <si>
    <t>6550 · Water/Sewer</t>
  </si>
  <si>
    <t>6560 · Custodial Supplies</t>
  </si>
  <si>
    <t>6565 · Fire alarm test</t>
  </si>
  <si>
    <t>6566 · Furnace Cleaning/inspection</t>
  </si>
  <si>
    <t>6571 · Property Insurance</t>
  </si>
  <si>
    <t>6573 · Elevator Inspection</t>
  </si>
  <si>
    <t>Total 6500 · Building</t>
  </si>
  <si>
    <t>6600 · Program expenses</t>
  </si>
  <si>
    <t>6610 · Membership/Extension</t>
  </si>
  <si>
    <t>6611 · Welcoming Congregation</t>
  </si>
  <si>
    <t>6612 · Memb. Coordinator Compensation</t>
  </si>
  <si>
    <t>6612-A · Memb. Coordinator Salary</t>
  </si>
  <si>
    <t>6618 · Professional Development</t>
  </si>
  <si>
    <t>6612 · Memb. Coordinator Compensation - Other</t>
  </si>
  <si>
    <t>Total 6612 · Memb. Coordinator Compensation</t>
  </si>
  <si>
    <t>6622 · Donations to Community Pouch</t>
  </si>
  <si>
    <t>6625 · Communications Comm.</t>
  </si>
  <si>
    <t>6626 · Communications Intern</t>
  </si>
  <si>
    <t>6630 · Worship/Arts</t>
  </si>
  <si>
    <t>6631 · Flowers</t>
  </si>
  <si>
    <t>6641 · Leadership Development</t>
  </si>
  <si>
    <t>6645 · Governing Board</t>
  </si>
  <si>
    <t>6645-A · GFTF</t>
  </si>
  <si>
    <t>6645 · Governing Board - Other</t>
  </si>
  <si>
    <t>Total 6645 · Governing Board</t>
  </si>
  <si>
    <t>6650 · Finance</t>
  </si>
  <si>
    <t>6655 · Stewardship</t>
  </si>
  <si>
    <t>6660 · Social Responsibility - GF</t>
  </si>
  <si>
    <t>6661 · Living Lighter</t>
  </si>
  <si>
    <t>6670 · Committee on Ministry</t>
  </si>
  <si>
    <t>6671 · Small Group Ministry</t>
  </si>
  <si>
    <t>6672 · Lay Pastoral Care</t>
  </si>
  <si>
    <t>6673 · Accessibility Committee</t>
  </si>
  <si>
    <t>6674 · Special Events Team</t>
  </si>
  <si>
    <t>6675 · Jollification</t>
  </si>
  <si>
    <t>6680 · Church Historian</t>
  </si>
  <si>
    <t>6685 · UCM Community Lunch</t>
  </si>
  <si>
    <t>Total 6600 · Program expenses</t>
  </si>
  <si>
    <t>6700 · Outreach/Denominational</t>
  </si>
  <si>
    <t>6710 · Contrib. &gt; Care Fund</t>
  </si>
  <si>
    <t>6720 · UUA Annual Dues</t>
  </si>
  <si>
    <t>6740 · UU Service Committee</t>
  </si>
  <si>
    <t>6750 · VT Interfaith Action Committee</t>
  </si>
  <si>
    <t>6751 · Soul Matters Sharing Circle</t>
  </si>
  <si>
    <t>6755 · VT Interfaith Power &amp; Light</t>
  </si>
  <si>
    <t>Total 6700 · Outreach/Denominational</t>
  </si>
  <si>
    <t>6800 · Other Expense</t>
  </si>
  <si>
    <t>6810 · Coffee/Tea Table</t>
  </si>
  <si>
    <t>6820 · Clarke Lectures</t>
  </si>
  <si>
    <t>6831 · Holiday Fair</t>
  </si>
  <si>
    <t>6832 · Auction</t>
  </si>
  <si>
    <t>Total 6800 · Other Expense</t>
  </si>
  <si>
    <t>6900 · Payroll</t>
  </si>
  <si>
    <t>6910 · Employer FICA</t>
  </si>
  <si>
    <t>6920 · Employer Medicare</t>
  </si>
  <si>
    <t>6950 · Worker's Comp. Ins.</t>
  </si>
  <si>
    <t>Total 6900 · Payroll</t>
  </si>
  <si>
    <t>Total 6000 · GENERAL FUND EXPENSE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</si>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</sst>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"/>
    <numFmt numFmtId="165" formatCode="#,##0.00;\-#,##0.00"/>
    <numFmt numFmtId="166" formatCode="#,##0.0#%;\-#,##0.0#%"/>
  </numFmts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000080"/>
      <name val="Arial"/>
      <family val="2"/>
    </font>
    <font>
      <b/>
      <sz val="12"/>
      <color rgb="FF000080"/>
      <name val="Arial"/>
      <family val="2"/>
    </font>
    <font>
      <b/>
      <sz val="9"/>
      <color rgb="FF000080"/>
      <name val="Arial"/>
      <family val="2"/>
    </font>
    <font>
      <b/>
      <sz val="14"/>
      <color rgb="FF00008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5" fontId="6" fillId="0" borderId="0" xfId="0" applyNumberFormat="1" applyFont="1"/>
    <xf numFmtId="166" fontId="6" fillId="0" borderId="0" xfId="0" applyNumberFormat="1" applyFont="1"/>
    <xf numFmtId="165" fontId="6" fillId="0" borderId="2" xfId="0" applyNumberFormat="1" applyFont="1" applyBorder="1"/>
    <xf numFmtId="166" fontId="6" fillId="0" borderId="2" xfId="0" applyNumberFormat="1" applyFont="1" applyBorder="1"/>
    <xf numFmtId="165" fontId="6" fillId="0" borderId="0" xfId="0" applyNumberFormat="1" applyFont="1" applyBorder="1"/>
    <xf numFmtId="166" fontId="6" fillId="0" borderId="0" xfId="0" applyNumberFormat="1" applyFont="1" applyBorder="1"/>
    <xf numFmtId="165" fontId="6" fillId="0" borderId="4" xfId="0" applyNumberFormat="1" applyFont="1" applyBorder="1"/>
    <xf numFmtId="166" fontId="6" fillId="0" borderId="4" xfId="0" applyNumberFormat="1" applyFont="1" applyBorder="1"/>
    <xf numFmtId="165" fontId="6" fillId="0" borderId="3" xfId="0" applyNumberFormat="1" applyFont="1" applyBorder="1"/>
    <xf numFmtId="166" fontId="6" fillId="0" borderId="3" xfId="0" applyNumberFormat="1" applyFont="1" applyBorder="1"/>
    <xf numFmtId="165" fontId="1" fillId="0" borderId="5" xfId="0" applyNumberFormat="1" applyFont="1" applyBorder="1"/>
    <xf numFmtId="166" fontId="1" fillId="0" borderId="5" xfId="0" applyNumberFormat="1" applyFont="1" applyBorder="1"/>
    <xf numFmtId="0" fontId="1" fillId="0" borderId="0" xfId="0" applyFont="1"/>
    <xf numFmtId="49" fontId="3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98"/>
  <sheetViews>
    <sheetView tabSelected="1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B1" sqref="B1"/>
    </sheetView>
  </sheetViews>
  <sheetFormatPr defaultRowHeight="15" outlineLevelRow="5" outlineLevelCol="1" x14ac:dyDescent="0.25"/>
  <cols>
    <col min="1" max="8" width="3" style="26" customWidth="1"/>
    <col min="9" max="9" width="38.7109375" style="26" customWidth="1"/>
    <col min="10" max="11" width="11.28515625" style="27" bestFit="1" customWidth="1" outlineLevel="1"/>
    <col min="12" max="12" width="11.42578125" style="27" bestFit="1" customWidth="1"/>
  </cols>
  <sheetData>
    <row r="1" spans="1:12" ht="15.75" x14ac:dyDescent="0.25">
      <c r="A1" s="17" t="s">
        <v>1</v>
      </c>
      <c r="B1" s="18"/>
      <c r="C1" s="18"/>
      <c r="D1" s="18"/>
      <c r="E1" s="18"/>
      <c r="F1" s="18"/>
      <c r="G1" s="18"/>
      <c r="H1" s="18"/>
      <c r="I1" s="18"/>
      <c r="J1" s="1"/>
      <c r="K1" s="1"/>
      <c r="L1" s="21" t="s">
        <v>0</v>
      </c>
    </row>
    <row r="2" spans="1:12" ht="18" x14ac:dyDescent="0.25">
      <c r="A2" s="19" t="s">
        <v>2</v>
      </c>
      <c r="B2" s="18"/>
      <c r="C2" s="18"/>
      <c r="D2" s="18"/>
      <c r="E2" s="18"/>
      <c r="F2" s="18"/>
      <c r="G2" s="18"/>
      <c r="H2" s="18"/>
      <c r="I2" s="18"/>
      <c r="J2" s="1"/>
      <c r="K2" s="1"/>
      <c r="L2" s="22">
        <v>43691</v>
      </c>
    </row>
    <row r="3" spans="1:12" x14ac:dyDescent="0.25">
      <c r="A3" s="20" t="s">
        <v>4</v>
      </c>
      <c r="B3" s="18"/>
      <c r="C3" s="18"/>
      <c r="D3" s="18"/>
      <c r="E3" s="18"/>
      <c r="F3" s="18"/>
      <c r="G3" s="18"/>
      <c r="H3" s="18"/>
      <c r="I3" s="18"/>
      <c r="J3" s="1"/>
      <c r="K3" s="1"/>
      <c r="L3" s="21" t="s">
        <v>3</v>
      </c>
    </row>
    <row r="4" spans="1:12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s="25" customFormat="1" ht="16.5" thickTop="1" thickBot="1" x14ac:dyDescent="0.3">
      <c r="A5" s="23"/>
      <c r="B5" s="23"/>
      <c r="C5" s="23"/>
      <c r="D5" s="23"/>
      <c r="E5" s="23"/>
      <c r="F5" s="23"/>
      <c r="G5" s="23"/>
      <c r="H5" s="23"/>
      <c r="I5" s="23"/>
      <c r="J5" s="24" t="s">
        <v>5</v>
      </c>
      <c r="K5" s="24" t="s">
        <v>6</v>
      </c>
      <c r="L5" s="24" t="s">
        <v>7</v>
      </c>
    </row>
    <row r="6" spans="1:12" ht="15.75" thickTop="1" x14ac:dyDescent="0.25">
      <c r="A6" s="2"/>
      <c r="B6" s="2" t="s">
        <v>8</v>
      </c>
      <c r="C6" s="2"/>
      <c r="D6" s="2"/>
      <c r="E6" s="2"/>
      <c r="F6" s="2"/>
      <c r="G6" s="2"/>
      <c r="H6" s="2"/>
      <c r="I6" s="2"/>
      <c r="J6" s="4"/>
      <c r="K6" s="4"/>
      <c r="L6" s="5"/>
    </row>
    <row r="7" spans="1:12" outlineLevel="1" x14ac:dyDescent="0.25">
      <c r="A7" s="2"/>
      <c r="B7" s="2"/>
      <c r="C7" s="2"/>
      <c r="D7" s="2" t="s">
        <v>9</v>
      </c>
      <c r="E7" s="2"/>
      <c r="F7" s="2"/>
      <c r="G7" s="2"/>
      <c r="H7" s="2"/>
      <c r="I7" s="2"/>
      <c r="J7" s="4"/>
      <c r="K7" s="4"/>
      <c r="L7" s="5"/>
    </row>
    <row r="8" spans="1:12" outlineLevel="2" x14ac:dyDescent="0.25">
      <c r="A8" s="2"/>
      <c r="B8" s="2"/>
      <c r="C8" s="2"/>
      <c r="D8" s="2"/>
      <c r="E8" s="2" t="s">
        <v>10</v>
      </c>
      <c r="F8" s="2"/>
      <c r="G8" s="2"/>
      <c r="H8" s="2"/>
      <c r="I8" s="2"/>
      <c r="J8" s="4"/>
      <c r="K8" s="4"/>
      <c r="L8" s="5"/>
    </row>
    <row r="9" spans="1:12" outlineLevel="3" x14ac:dyDescent="0.25">
      <c r="A9" s="2"/>
      <c r="B9" s="2"/>
      <c r="C9" s="2"/>
      <c r="D9" s="2"/>
      <c r="E9" s="2"/>
      <c r="F9" s="2" t="s">
        <v>11</v>
      </c>
      <c r="G9" s="2"/>
      <c r="H9" s="2"/>
      <c r="I9" s="2"/>
      <c r="J9" s="4"/>
      <c r="K9" s="4"/>
      <c r="L9" s="5"/>
    </row>
    <row r="10" spans="1:12" outlineLevel="3" x14ac:dyDescent="0.25">
      <c r="A10" s="2"/>
      <c r="B10" s="2"/>
      <c r="C10" s="2"/>
      <c r="D10" s="2"/>
      <c r="E10" s="2"/>
      <c r="F10" s="2"/>
      <c r="G10" s="2" t="s">
        <v>12</v>
      </c>
      <c r="H10" s="2"/>
      <c r="I10" s="2"/>
      <c r="J10" s="4">
        <v>276068.09999999998</v>
      </c>
      <c r="K10" s="4">
        <v>281254</v>
      </c>
      <c r="L10" s="5">
        <f t="shared" ref="L10:L15" si="0">ROUND(IF(K10=0, IF(J10=0, 0, 1), J10/K10),5)</f>
        <v>0.98155999999999999</v>
      </c>
    </row>
    <row r="11" spans="1:12" outlineLevel="3" x14ac:dyDescent="0.25">
      <c r="A11" s="2"/>
      <c r="B11" s="2"/>
      <c r="C11" s="2"/>
      <c r="D11" s="2"/>
      <c r="E11" s="2"/>
      <c r="F11" s="2"/>
      <c r="G11" s="2" t="s">
        <v>13</v>
      </c>
      <c r="H11" s="2"/>
      <c r="I11" s="2"/>
      <c r="J11" s="4">
        <v>2915</v>
      </c>
      <c r="K11" s="4">
        <v>1500</v>
      </c>
      <c r="L11" s="5">
        <f t="shared" si="0"/>
        <v>1.94333</v>
      </c>
    </row>
    <row r="12" spans="1:12" outlineLevel="3" x14ac:dyDescent="0.25">
      <c r="A12" s="2"/>
      <c r="B12" s="2"/>
      <c r="C12" s="2"/>
      <c r="D12" s="2"/>
      <c r="E12" s="2"/>
      <c r="F12" s="2"/>
      <c r="G12" s="2" t="s">
        <v>14</v>
      </c>
      <c r="H12" s="2"/>
      <c r="I12" s="2"/>
      <c r="J12" s="4">
        <v>9156</v>
      </c>
      <c r="K12" s="4">
        <v>4000</v>
      </c>
      <c r="L12" s="5">
        <f t="shared" si="0"/>
        <v>2.2890000000000001</v>
      </c>
    </row>
    <row r="13" spans="1:12" outlineLevel="3" x14ac:dyDescent="0.25">
      <c r="A13" s="2"/>
      <c r="B13" s="2"/>
      <c r="C13" s="2"/>
      <c r="D13" s="2"/>
      <c r="E13" s="2"/>
      <c r="F13" s="2"/>
      <c r="G13" s="2" t="s">
        <v>15</v>
      </c>
      <c r="H13" s="2"/>
      <c r="I13" s="2"/>
      <c r="J13" s="4">
        <v>9000.25</v>
      </c>
      <c r="K13" s="4">
        <v>8000</v>
      </c>
      <c r="L13" s="5">
        <f t="shared" si="0"/>
        <v>1.12503</v>
      </c>
    </row>
    <row r="14" spans="1:12" outlineLevel="3" x14ac:dyDescent="0.25">
      <c r="A14" s="2"/>
      <c r="B14" s="2"/>
      <c r="C14" s="2"/>
      <c r="D14" s="2"/>
      <c r="E14" s="2"/>
      <c r="F14" s="2"/>
      <c r="G14" s="2" t="s">
        <v>16</v>
      </c>
      <c r="H14" s="2"/>
      <c r="I14" s="2"/>
      <c r="J14" s="4">
        <v>19123.669999999998</v>
      </c>
      <c r="K14" s="4">
        <v>14000</v>
      </c>
      <c r="L14" s="5">
        <f t="shared" si="0"/>
        <v>1.36598</v>
      </c>
    </row>
    <row r="15" spans="1:12" outlineLevel="3" x14ac:dyDescent="0.25">
      <c r="A15" s="2"/>
      <c r="B15" s="2"/>
      <c r="C15" s="2"/>
      <c r="D15" s="2"/>
      <c r="E15" s="2"/>
      <c r="F15" s="2"/>
      <c r="G15" s="2" t="s">
        <v>17</v>
      </c>
      <c r="H15" s="2"/>
      <c r="I15" s="2"/>
      <c r="J15" s="4">
        <v>253.22</v>
      </c>
      <c r="K15" s="4">
        <v>200</v>
      </c>
      <c r="L15" s="5">
        <f t="shared" si="0"/>
        <v>1.2661</v>
      </c>
    </row>
    <row r="16" spans="1:12" outlineLevel="3" x14ac:dyDescent="0.25">
      <c r="A16" s="2"/>
      <c r="B16" s="2"/>
      <c r="C16" s="2"/>
      <c r="D16" s="2"/>
      <c r="E16" s="2"/>
      <c r="F16" s="2"/>
      <c r="G16" s="2" t="s">
        <v>18</v>
      </c>
      <c r="H16" s="2"/>
      <c r="I16" s="2"/>
      <c r="J16" s="4">
        <v>666.37</v>
      </c>
      <c r="K16" s="4"/>
      <c r="L16" s="5"/>
    </row>
    <row r="17" spans="1:12" ht="15.75" outlineLevel="3" thickBot="1" x14ac:dyDescent="0.3">
      <c r="A17" s="2"/>
      <c r="B17" s="2"/>
      <c r="C17" s="2"/>
      <c r="D17" s="2"/>
      <c r="E17" s="2"/>
      <c r="F17" s="2"/>
      <c r="G17" s="2" t="s">
        <v>19</v>
      </c>
      <c r="H17" s="2"/>
      <c r="I17" s="2"/>
      <c r="J17" s="6">
        <v>0</v>
      </c>
      <c r="K17" s="6">
        <v>7000</v>
      </c>
      <c r="L17" s="7">
        <f>ROUND(IF(K17=0, IF(J17=0, 0, 1), J17/K17),5)</f>
        <v>0</v>
      </c>
    </row>
    <row r="18" spans="1:12" outlineLevel="2" x14ac:dyDescent="0.25">
      <c r="A18" s="2"/>
      <c r="B18" s="2"/>
      <c r="C18" s="2"/>
      <c r="D18" s="2"/>
      <c r="E18" s="2"/>
      <c r="F18" s="2" t="s">
        <v>20</v>
      </c>
      <c r="G18" s="2"/>
      <c r="H18" s="2"/>
      <c r="I18" s="2"/>
      <c r="J18" s="4">
        <f>ROUND(SUM(J9:J17),5)</f>
        <v>317182.61</v>
      </c>
      <c r="K18" s="4">
        <f>ROUND(SUM(K9:K17),5)</f>
        <v>315954</v>
      </c>
      <c r="L18" s="5">
        <f>ROUND(IF(K18=0, IF(J18=0, 0, 1), J18/K18),5)</f>
        <v>1.0038899999999999</v>
      </c>
    </row>
    <row r="19" spans="1:12" outlineLevel="3" x14ac:dyDescent="0.25">
      <c r="A19" s="2"/>
      <c r="B19" s="2"/>
      <c r="C19" s="2"/>
      <c r="D19" s="2"/>
      <c r="E19" s="2"/>
      <c r="F19" s="2" t="s">
        <v>21</v>
      </c>
      <c r="G19" s="2"/>
      <c r="H19" s="2"/>
      <c r="I19" s="2"/>
      <c r="J19" s="4"/>
      <c r="K19" s="4"/>
      <c r="L19" s="5"/>
    </row>
    <row r="20" spans="1:12" outlineLevel="3" x14ac:dyDescent="0.25">
      <c r="A20" s="2"/>
      <c r="B20" s="2"/>
      <c r="C20" s="2"/>
      <c r="D20" s="2"/>
      <c r="E20" s="2"/>
      <c r="F20" s="2"/>
      <c r="G20" s="2" t="s">
        <v>22</v>
      </c>
      <c r="H20" s="2"/>
      <c r="I20" s="2"/>
      <c r="J20" s="4">
        <v>9855.09</v>
      </c>
      <c r="K20" s="4">
        <v>8500</v>
      </c>
      <c r="L20" s="5">
        <f>ROUND(IF(K20=0, IF(J20=0, 0, 1), J20/K20),5)</f>
        <v>1.1594199999999999</v>
      </c>
    </row>
    <row r="21" spans="1:12" outlineLevel="3" x14ac:dyDescent="0.25">
      <c r="A21" s="2"/>
      <c r="B21" s="2"/>
      <c r="C21" s="2"/>
      <c r="D21" s="2"/>
      <c r="E21" s="2"/>
      <c r="F21" s="2"/>
      <c r="G21" s="2" t="s">
        <v>23</v>
      </c>
      <c r="H21" s="2"/>
      <c r="I21" s="2"/>
      <c r="J21" s="4">
        <v>7361</v>
      </c>
      <c r="K21" s="4">
        <v>4500</v>
      </c>
      <c r="L21" s="5">
        <f>ROUND(IF(K21=0, IF(J21=0, 0, 1), J21/K21),5)</f>
        <v>1.63578</v>
      </c>
    </row>
    <row r="22" spans="1:12" outlineLevel="3" x14ac:dyDescent="0.25">
      <c r="A22" s="2"/>
      <c r="B22" s="2"/>
      <c r="C22" s="2"/>
      <c r="D22" s="2"/>
      <c r="E22" s="2"/>
      <c r="F22" s="2"/>
      <c r="G22" s="2" t="s">
        <v>24</v>
      </c>
      <c r="H22" s="2"/>
      <c r="I22" s="2"/>
      <c r="J22" s="4">
        <v>2474.64</v>
      </c>
      <c r="K22" s="4">
        <v>1500</v>
      </c>
      <c r="L22" s="5">
        <f>ROUND(IF(K22=0, IF(J22=0, 0, 1), J22/K22),5)</f>
        <v>1.6497599999999999</v>
      </c>
    </row>
    <row r="23" spans="1:12" outlineLevel="3" x14ac:dyDescent="0.25">
      <c r="A23" s="2"/>
      <c r="B23" s="2"/>
      <c r="C23" s="2"/>
      <c r="D23" s="2"/>
      <c r="E23" s="2"/>
      <c r="F23" s="2"/>
      <c r="G23" s="2" t="s">
        <v>25</v>
      </c>
      <c r="H23" s="2"/>
      <c r="I23" s="2"/>
      <c r="J23" s="4">
        <v>6</v>
      </c>
      <c r="K23" s="4"/>
      <c r="L23" s="5"/>
    </row>
    <row r="24" spans="1:12" outlineLevel="3" x14ac:dyDescent="0.25">
      <c r="A24" s="2"/>
      <c r="B24" s="2"/>
      <c r="C24" s="2"/>
      <c r="D24" s="2"/>
      <c r="E24" s="2"/>
      <c r="F24" s="2"/>
      <c r="G24" s="2" t="s">
        <v>26</v>
      </c>
      <c r="H24" s="2"/>
      <c r="I24" s="2"/>
      <c r="J24" s="4">
        <v>113.25</v>
      </c>
      <c r="K24" s="4">
        <v>100</v>
      </c>
      <c r="L24" s="5">
        <f>ROUND(IF(K24=0, IF(J24=0, 0, 1), J24/K24),5)</f>
        <v>1.1325000000000001</v>
      </c>
    </row>
    <row r="25" spans="1:12" outlineLevel="3" x14ac:dyDescent="0.25">
      <c r="A25" s="2"/>
      <c r="B25" s="2"/>
      <c r="C25" s="2"/>
      <c r="D25" s="2"/>
      <c r="E25" s="2"/>
      <c r="F25" s="2"/>
      <c r="G25" s="2" t="s">
        <v>27</v>
      </c>
      <c r="H25" s="2"/>
      <c r="I25" s="2"/>
      <c r="J25" s="4">
        <v>5125.05</v>
      </c>
      <c r="K25" s="4">
        <v>5050</v>
      </c>
      <c r="L25" s="5">
        <f>ROUND(IF(K25=0, IF(J25=0, 0, 1), J25/K25),5)</f>
        <v>1.0148600000000001</v>
      </c>
    </row>
    <row r="26" spans="1:12" ht="15.75" outlineLevel="3" thickBot="1" x14ac:dyDescent="0.3">
      <c r="A26" s="2"/>
      <c r="B26" s="2"/>
      <c r="C26" s="2"/>
      <c r="D26" s="2"/>
      <c r="E26" s="2"/>
      <c r="F26" s="2"/>
      <c r="G26" s="2" t="s">
        <v>28</v>
      </c>
      <c r="H26" s="2"/>
      <c r="I26" s="2"/>
      <c r="J26" s="6">
        <v>65</v>
      </c>
      <c r="K26" s="6">
        <v>400</v>
      </c>
      <c r="L26" s="7">
        <f>ROUND(IF(K26=0, IF(J26=0, 0, 1), J26/K26),5)</f>
        <v>0.16250000000000001</v>
      </c>
    </row>
    <row r="27" spans="1:12" outlineLevel="2" x14ac:dyDescent="0.25">
      <c r="A27" s="2"/>
      <c r="B27" s="2"/>
      <c r="C27" s="2"/>
      <c r="D27" s="2"/>
      <c r="E27" s="2"/>
      <c r="F27" s="2" t="s">
        <v>29</v>
      </c>
      <c r="G27" s="2"/>
      <c r="H27" s="2"/>
      <c r="I27" s="2"/>
      <c r="J27" s="4">
        <f>ROUND(SUM(J19:J26),5)</f>
        <v>25000.03</v>
      </c>
      <c r="K27" s="4">
        <f>ROUND(SUM(K19:K26),5)</f>
        <v>20050</v>
      </c>
      <c r="L27" s="5">
        <f>ROUND(IF(K27=0, IF(J27=0, 0, 1), J27/K27),5)</f>
        <v>1.24688</v>
      </c>
    </row>
    <row r="28" spans="1:12" outlineLevel="3" x14ac:dyDescent="0.25">
      <c r="A28" s="2"/>
      <c r="B28" s="2"/>
      <c r="C28" s="2"/>
      <c r="D28" s="2"/>
      <c r="E28" s="2"/>
      <c r="F28" s="2" t="s">
        <v>30</v>
      </c>
      <c r="G28" s="2"/>
      <c r="H28" s="2"/>
      <c r="I28" s="2"/>
      <c r="J28" s="4"/>
      <c r="K28" s="4"/>
      <c r="L28" s="5"/>
    </row>
    <row r="29" spans="1:12" outlineLevel="3" x14ac:dyDescent="0.25">
      <c r="A29" s="2"/>
      <c r="B29" s="2"/>
      <c r="C29" s="2"/>
      <c r="D29" s="2"/>
      <c r="E29" s="2"/>
      <c r="F29" s="2"/>
      <c r="G29" s="2" t="s">
        <v>31</v>
      </c>
      <c r="H29" s="2"/>
      <c r="I29" s="2"/>
      <c r="J29" s="4">
        <v>9218.3700000000008</v>
      </c>
      <c r="K29" s="4"/>
      <c r="L29" s="5"/>
    </row>
    <row r="30" spans="1:12" outlineLevel="3" x14ac:dyDescent="0.25">
      <c r="A30" s="2"/>
      <c r="B30" s="2"/>
      <c r="C30" s="2"/>
      <c r="D30" s="2"/>
      <c r="E30" s="2"/>
      <c r="F30" s="2"/>
      <c r="G30" s="2" t="s">
        <v>32</v>
      </c>
      <c r="H30" s="2"/>
      <c r="I30" s="2"/>
      <c r="J30" s="4">
        <v>1038</v>
      </c>
      <c r="K30" s="4">
        <v>1038.44</v>
      </c>
      <c r="L30" s="5">
        <f>ROUND(IF(K30=0, IF(J30=0, 0, 1), J30/K30),5)</f>
        <v>0.99958000000000002</v>
      </c>
    </row>
    <row r="31" spans="1:12" ht="15.75" outlineLevel="3" thickBot="1" x14ac:dyDescent="0.3">
      <c r="A31" s="2"/>
      <c r="B31" s="2"/>
      <c r="C31" s="2"/>
      <c r="D31" s="2"/>
      <c r="E31" s="2"/>
      <c r="F31" s="2"/>
      <c r="G31" s="2" t="s">
        <v>33</v>
      </c>
      <c r="H31" s="2"/>
      <c r="I31" s="2"/>
      <c r="J31" s="6">
        <v>4322.87</v>
      </c>
      <c r="K31" s="6">
        <v>4350</v>
      </c>
      <c r="L31" s="7">
        <f>ROUND(IF(K31=0, IF(J31=0, 0, 1), J31/K31),5)</f>
        <v>0.99375999999999998</v>
      </c>
    </row>
    <row r="32" spans="1:12" outlineLevel="2" x14ac:dyDescent="0.25">
      <c r="A32" s="2"/>
      <c r="B32" s="2"/>
      <c r="C32" s="2"/>
      <c r="D32" s="2"/>
      <c r="E32" s="2"/>
      <c r="F32" s="2" t="s">
        <v>34</v>
      </c>
      <c r="G32" s="2"/>
      <c r="H32" s="2"/>
      <c r="I32" s="2"/>
      <c r="J32" s="4">
        <f>ROUND(SUM(J28:J31),5)</f>
        <v>14579.24</v>
      </c>
      <c r="K32" s="4">
        <f>ROUND(SUM(K28:K31),5)</f>
        <v>5388.44</v>
      </c>
      <c r="L32" s="5">
        <f>ROUND(IF(K32=0, IF(J32=0, 0, 1), J32/K32),5)</f>
        <v>2.7056499999999999</v>
      </c>
    </row>
    <row r="33" spans="1:12" outlineLevel="2" x14ac:dyDescent="0.25">
      <c r="A33" s="2"/>
      <c r="B33" s="2"/>
      <c r="C33" s="2"/>
      <c r="D33" s="2"/>
      <c r="E33" s="2"/>
      <c r="F33" s="2" t="s">
        <v>35</v>
      </c>
      <c r="G33" s="2"/>
      <c r="H33" s="2"/>
      <c r="I33" s="2"/>
      <c r="J33" s="4">
        <v>18655</v>
      </c>
      <c r="K33" s="4">
        <v>16500</v>
      </c>
      <c r="L33" s="5">
        <f>ROUND(IF(K33=0, IF(J33=0, 0, 1), J33/K33),5)</f>
        <v>1.1306099999999999</v>
      </c>
    </row>
    <row r="34" spans="1:12" outlineLevel="2" x14ac:dyDescent="0.25">
      <c r="A34" s="2"/>
      <c r="B34" s="2"/>
      <c r="C34" s="2"/>
      <c r="D34" s="2"/>
      <c r="E34" s="2"/>
      <c r="F34" s="2" t="s">
        <v>36</v>
      </c>
      <c r="G34" s="2"/>
      <c r="H34" s="2"/>
      <c r="I34" s="2"/>
      <c r="J34" s="4">
        <v>221.87</v>
      </c>
      <c r="K34" s="4">
        <v>50</v>
      </c>
      <c r="L34" s="5">
        <f>ROUND(IF(K34=0, IF(J34=0, 0, 1), J34/K34),5)</f>
        <v>4.4374000000000002</v>
      </c>
    </row>
    <row r="35" spans="1:12" outlineLevel="3" x14ac:dyDescent="0.25">
      <c r="A35" s="2"/>
      <c r="B35" s="2"/>
      <c r="C35" s="2"/>
      <c r="D35" s="2"/>
      <c r="E35" s="2"/>
      <c r="F35" s="2" t="s">
        <v>37</v>
      </c>
      <c r="G35" s="2"/>
      <c r="H35" s="2"/>
      <c r="I35" s="2"/>
      <c r="J35" s="4"/>
      <c r="K35" s="4"/>
      <c r="L35" s="5"/>
    </row>
    <row r="36" spans="1:12" outlineLevel="3" x14ac:dyDescent="0.25">
      <c r="A36" s="2"/>
      <c r="B36" s="2"/>
      <c r="C36" s="2"/>
      <c r="D36" s="2"/>
      <c r="E36" s="2"/>
      <c r="F36" s="2"/>
      <c r="G36" s="2" t="s">
        <v>38</v>
      </c>
      <c r="H36" s="2"/>
      <c r="I36" s="2"/>
      <c r="J36" s="4">
        <v>874.41</v>
      </c>
      <c r="K36" s="4">
        <v>2950</v>
      </c>
      <c r="L36" s="5">
        <f>ROUND(IF(K36=0, IF(J36=0, 0, 1), J36/K36),5)</f>
        <v>0.29641000000000001</v>
      </c>
    </row>
    <row r="37" spans="1:12" outlineLevel="3" x14ac:dyDescent="0.25">
      <c r="A37" s="2"/>
      <c r="B37" s="2"/>
      <c r="C37" s="2"/>
      <c r="D37" s="2"/>
      <c r="E37" s="2"/>
      <c r="F37" s="2"/>
      <c r="G37" s="2" t="s">
        <v>39</v>
      </c>
      <c r="H37" s="2"/>
      <c r="I37" s="2"/>
      <c r="J37" s="4">
        <v>413</v>
      </c>
      <c r="K37" s="4"/>
      <c r="L37" s="5"/>
    </row>
    <row r="38" spans="1:12" ht="15.75" outlineLevel="3" thickBot="1" x14ac:dyDescent="0.3">
      <c r="A38" s="2"/>
      <c r="B38" s="2"/>
      <c r="C38" s="2"/>
      <c r="D38" s="2"/>
      <c r="E38" s="2"/>
      <c r="F38" s="2"/>
      <c r="G38" s="2" t="s">
        <v>40</v>
      </c>
      <c r="H38" s="2"/>
      <c r="I38" s="2"/>
      <c r="J38" s="8">
        <v>1690</v>
      </c>
      <c r="K38" s="8">
        <v>900</v>
      </c>
      <c r="L38" s="9">
        <f>ROUND(IF(K38=0, IF(J38=0, 0, 1), J38/K38),5)</f>
        <v>1.87778</v>
      </c>
    </row>
    <row r="39" spans="1:12" ht="15.75" outlineLevel="2" thickBot="1" x14ac:dyDescent="0.3">
      <c r="A39" s="2"/>
      <c r="B39" s="2"/>
      <c r="C39" s="2"/>
      <c r="D39" s="2"/>
      <c r="E39" s="2"/>
      <c r="F39" s="2" t="s">
        <v>41</v>
      </c>
      <c r="G39" s="2"/>
      <c r="H39" s="2"/>
      <c r="I39" s="2"/>
      <c r="J39" s="10">
        <f>ROUND(SUM(J35:J38),5)</f>
        <v>2977.41</v>
      </c>
      <c r="K39" s="10">
        <f>ROUND(SUM(K35:K38),5)</f>
        <v>3850</v>
      </c>
      <c r="L39" s="11">
        <f>ROUND(IF(K39=0, IF(J39=0, 0, 1), J39/K39),5)</f>
        <v>0.77334999999999998</v>
      </c>
    </row>
    <row r="40" spans="1:12" ht="15.75" outlineLevel="1" thickBot="1" x14ac:dyDescent="0.3">
      <c r="A40" s="2"/>
      <c r="B40" s="2"/>
      <c r="C40" s="2"/>
      <c r="D40" s="2"/>
      <c r="E40" s="2" t="s">
        <v>42</v>
      </c>
      <c r="F40" s="2"/>
      <c r="G40" s="2"/>
      <c r="H40" s="2"/>
      <c r="I40" s="2"/>
      <c r="J40" s="10">
        <f>ROUND(J8+J18+J27+SUM(J32:J34)+J39,5)</f>
        <v>378616.16</v>
      </c>
      <c r="K40" s="10">
        <f>ROUND(K8+K18+K27+SUM(K32:K34)+K39,5)</f>
        <v>361792.44</v>
      </c>
      <c r="L40" s="11">
        <f>ROUND(IF(K40=0, IF(J40=0, 0, 1), J40/K40),5)</f>
        <v>1.0465</v>
      </c>
    </row>
    <row r="41" spans="1:12" ht="15.75" thickBot="1" x14ac:dyDescent="0.3">
      <c r="A41" s="2"/>
      <c r="B41" s="2"/>
      <c r="C41" s="2"/>
      <c r="D41" s="2" t="s">
        <v>43</v>
      </c>
      <c r="E41" s="2"/>
      <c r="F41" s="2"/>
      <c r="G41" s="2"/>
      <c r="H41" s="2"/>
      <c r="I41" s="2"/>
      <c r="J41" s="12">
        <f>ROUND(J7+J40,5)</f>
        <v>378616.16</v>
      </c>
      <c r="K41" s="12">
        <f>ROUND(K7+K40,5)</f>
        <v>361792.44</v>
      </c>
      <c r="L41" s="13">
        <f>ROUND(IF(K41=0, IF(J41=0, 0, 1), J41/K41),5)</f>
        <v>1.0465</v>
      </c>
    </row>
    <row r="42" spans="1:12" x14ac:dyDescent="0.25">
      <c r="A42" s="2"/>
      <c r="B42" s="2"/>
      <c r="C42" s="2" t="s">
        <v>44</v>
      </c>
      <c r="D42" s="2"/>
      <c r="E42" s="2"/>
      <c r="F42" s="2"/>
      <c r="G42" s="2"/>
      <c r="H42" s="2"/>
      <c r="I42" s="2"/>
      <c r="J42" s="4">
        <f>J41</f>
        <v>378616.16</v>
      </c>
      <c r="K42" s="4">
        <f>K41</f>
        <v>361792.44</v>
      </c>
      <c r="L42" s="5">
        <f>ROUND(IF(K42=0, IF(J42=0, 0, 1), J42/K42),5)</f>
        <v>1.0465</v>
      </c>
    </row>
    <row r="43" spans="1:12" outlineLevel="1" x14ac:dyDescent="0.25">
      <c r="A43" s="2"/>
      <c r="B43" s="2"/>
      <c r="C43" s="2"/>
      <c r="D43" s="2" t="s">
        <v>45</v>
      </c>
      <c r="E43" s="2"/>
      <c r="F43" s="2"/>
      <c r="G43" s="2"/>
      <c r="H43" s="2"/>
      <c r="I43" s="2"/>
      <c r="J43" s="4"/>
      <c r="K43" s="4"/>
      <c r="L43" s="5"/>
    </row>
    <row r="44" spans="1:12" outlineLevel="2" x14ac:dyDescent="0.25">
      <c r="A44" s="2"/>
      <c r="B44" s="2"/>
      <c r="C44" s="2"/>
      <c r="D44" s="2"/>
      <c r="E44" s="2" t="s">
        <v>46</v>
      </c>
      <c r="F44" s="2"/>
      <c r="G44" s="2"/>
      <c r="H44" s="2"/>
      <c r="I44" s="2"/>
      <c r="J44" s="4"/>
      <c r="K44" s="4"/>
      <c r="L44" s="5"/>
    </row>
    <row r="45" spans="1:12" outlineLevel="3" x14ac:dyDescent="0.25">
      <c r="A45" s="2"/>
      <c r="B45" s="2"/>
      <c r="C45" s="2"/>
      <c r="D45" s="2"/>
      <c r="E45" s="2"/>
      <c r="F45" s="2" t="s">
        <v>47</v>
      </c>
      <c r="G45" s="2"/>
      <c r="H45" s="2"/>
      <c r="I45" s="2"/>
      <c r="J45" s="4"/>
      <c r="K45" s="4"/>
      <c r="L45" s="5"/>
    </row>
    <row r="46" spans="1:12" outlineLevel="4" x14ac:dyDescent="0.25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4"/>
      <c r="K46" s="4"/>
      <c r="L46" s="5"/>
    </row>
    <row r="47" spans="1:12" outlineLevel="4" x14ac:dyDescent="0.25">
      <c r="A47" s="2"/>
      <c r="B47" s="2"/>
      <c r="C47" s="2"/>
      <c r="D47" s="2"/>
      <c r="E47" s="2"/>
      <c r="F47" s="2"/>
      <c r="G47" s="2"/>
      <c r="H47" s="2" t="s">
        <v>49</v>
      </c>
      <c r="I47" s="2"/>
      <c r="J47" s="4">
        <v>29153.040000000001</v>
      </c>
      <c r="K47" s="4">
        <v>29153</v>
      </c>
      <c r="L47" s="5">
        <f>ROUND(IF(K47=0, IF(J47=0, 0, 1), J47/K47),5)</f>
        <v>1</v>
      </c>
    </row>
    <row r="48" spans="1:12" outlineLevel="4" x14ac:dyDescent="0.25">
      <c r="A48" s="2"/>
      <c r="B48" s="2"/>
      <c r="C48" s="2"/>
      <c r="D48" s="2"/>
      <c r="E48" s="2"/>
      <c r="F48" s="2"/>
      <c r="G48" s="2"/>
      <c r="H48" s="2" t="s">
        <v>50</v>
      </c>
      <c r="I48" s="2"/>
      <c r="J48" s="4">
        <v>5290.08</v>
      </c>
      <c r="K48" s="4">
        <v>5290</v>
      </c>
      <c r="L48" s="5">
        <f>ROUND(IF(K48=0, IF(J48=0, 0, 1), J48/K48),5)</f>
        <v>1.0000199999999999</v>
      </c>
    </row>
    <row r="49" spans="1:12" outlineLevel="5" x14ac:dyDescent="0.25">
      <c r="A49" s="2"/>
      <c r="B49" s="2"/>
      <c r="C49" s="2"/>
      <c r="D49" s="2"/>
      <c r="E49" s="2"/>
      <c r="F49" s="2"/>
      <c r="G49" s="2"/>
      <c r="H49" s="2" t="s">
        <v>51</v>
      </c>
      <c r="I49" s="2"/>
      <c r="J49" s="4"/>
      <c r="K49" s="4"/>
      <c r="L49" s="5"/>
    </row>
    <row r="50" spans="1:12" outlineLevel="5" x14ac:dyDescent="0.25">
      <c r="A50" s="2"/>
      <c r="B50" s="2"/>
      <c r="C50" s="2"/>
      <c r="D50" s="2"/>
      <c r="E50" s="2"/>
      <c r="F50" s="2"/>
      <c r="G50" s="2"/>
      <c r="H50" s="2"/>
      <c r="I50" s="2" t="s">
        <v>52</v>
      </c>
      <c r="J50" s="4">
        <v>6915.36</v>
      </c>
      <c r="K50" s="4">
        <v>6915.3</v>
      </c>
      <c r="L50" s="5">
        <f>ROUND(IF(K50=0, IF(J50=0, 0, 1), J50/K50),5)</f>
        <v>1.0000100000000001</v>
      </c>
    </row>
    <row r="51" spans="1:12" outlineLevel="5" x14ac:dyDescent="0.25">
      <c r="A51" s="2"/>
      <c r="B51" s="2"/>
      <c r="C51" s="2"/>
      <c r="D51" s="2"/>
      <c r="E51" s="2"/>
      <c r="F51" s="2"/>
      <c r="G51" s="2"/>
      <c r="H51" s="2"/>
      <c r="I51" s="2" t="s">
        <v>53</v>
      </c>
      <c r="J51" s="4">
        <v>1383.12</v>
      </c>
      <c r="K51" s="4">
        <v>1383.06</v>
      </c>
      <c r="L51" s="5">
        <f>ROUND(IF(K51=0, IF(J51=0, 0, 1), J51/K51),5)</f>
        <v>1.00004</v>
      </c>
    </row>
    <row r="52" spans="1:12" ht="15.75" outlineLevel="5" thickBot="1" x14ac:dyDescent="0.3">
      <c r="A52" s="2"/>
      <c r="B52" s="2"/>
      <c r="C52" s="2"/>
      <c r="D52" s="2"/>
      <c r="E52" s="2"/>
      <c r="F52" s="2"/>
      <c r="G52" s="2"/>
      <c r="H52" s="2"/>
      <c r="I52" s="2" t="s">
        <v>54</v>
      </c>
      <c r="J52" s="6">
        <v>0</v>
      </c>
      <c r="K52" s="6">
        <v>0</v>
      </c>
      <c r="L52" s="7">
        <f>ROUND(IF(K52=0, IF(J52=0, 0, 1), J52/K52),5)</f>
        <v>0</v>
      </c>
    </row>
    <row r="53" spans="1:12" outlineLevel="4" x14ac:dyDescent="0.25">
      <c r="A53" s="2"/>
      <c r="B53" s="2"/>
      <c r="C53" s="2"/>
      <c r="D53" s="2"/>
      <c r="E53" s="2"/>
      <c r="F53" s="2"/>
      <c r="G53" s="2"/>
      <c r="H53" s="2" t="s">
        <v>55</v>
      </c>
      <c r="I53" s="2"/>
      <c r="J53" s="4">
        <f>ROUND(SUM(J49:J52),5)</f>
        <v>8298.48</v>
      </c>
      <c r="K53" s="4">
        <f>ROUND(SUM(K49:K52),5)</f>
        <v>8298.36</v>
      </c>
      <c r="L53" s="5">
        <f>ROUND(IF(K53=0, IF(J53=0, 0, 1), J53/K53),5)</f>
        <v>1.0000100000000001</v>
      </c>
    </row>
    <row r="54" spans="1:12" outlineLevel="4" x14ac:dyDescent="0.25">
      <c r="A54" s="2"/>
      <c r="B54" s="2"/>
      <c r="C54" s="2"/>
      <c r="D54" s="2"/>
      <c r="E54" s="2"/>
      <c r="F54" s="2"/>
      <c r="G54" s="2"/>
      <c r="H54" s="2" t="s">
        <v>56</v>
      </c>
      <c r="I54" s="2"/>
      <c r="J54" s="4">
        <v>40000.080000000002</v>
      </c>
      <c r="K54" s="4">
        <v>40000</v>
      </c>
      <c r="L54" s="5">
        <f>ROUND(IF(K54=0, IF(J54=0, 0, 1), J54/K54),5)</f>
        <v>1</v>
      </c>
    </row>
    <row r="55" spans="1:12" outlineLevel="5" x14ac:dyDescent="0.25">
      <c r="A55" s="2"/>
      <c r="B55" s="2"/>
      <c r="C55" s="2"/>
      <c r="D55" s="2"/>
      <c r="E55" s="2"/>
      <c r="F55" s="2"/>
      <c r="G55" s="2"/>
      <c r="H55" s="2" t="s">
        <v>57</v>
      </c>
      <c r="I55" s="2"/>
      <c r="J55" s="4"/>
      <c r="K55" s="4"/>
      <c r="L55" s="5"/>
    </row>
    <row r="56" spans="1:12" outlineLevel="5" x14ac:dyDescent="0.25">
      <c r="A56" s="2"/>
      <c r="B56" s="2"/>
      <c r="C56" s="2"/>
      <c r="D56" s="2"/>
      <c r="E56" s="2"/>
      <c r="F56" s="2"/>
      <c r="G56" s="2"/>
      <c r="H56" s="2"/>
      <c r="I56" s="2" t="s">
        <v>58</v>
      </c>
      <c r="J56" s="4">
        <v>1375.92</v>
      </c>
      <c r="K56" s="4">
        <v>1111.98</v>
      </c>
      <c r="L56" s="5">
        <f t="shared" ref="L56:L61" si="1">ROUND(IF(K56=0, IF(J56=0, 0, 1), J56/K56),5)</f>
        <v>1.23736</v>
      </c>
    </row>
    <row r="57" spans="1:12" ht="15.75" outlineLevel="5" thickBot="1" x14ac:dyDescent="0.3">
      <c r="A57" s="2"/>
      <c r="B57" s="2"/>
      <c r="C57" s="2"/>
      <c r="D57" s="2"/>
      <c r="E57" s="2"/>
      <c r="F57" s="2"/>
      <c r="G57" s="2"/>
      <c r="H57" s="2"/>
      <c r="I57" s="2" t="s">
        <v>59</v>
      </c>
      <c r="J57" s="6">
        <v>0</v>
      </c>
      <c r="K57" s="6">
        <v>0</v>
      </c>
      <c r="L57" s="7">
        <f t="shared" si="1"/>
        <v>0</v>
      </c>
    </row>
    <row r="58" spans="1:12" outlineLevel="4" x14ac:dyDescent="0.25">
      <c r="A58" s="2"/>
      <c r="B58" s="2"/>
      <c r="C58" s="2"/>
      <c r="D58" s="2"/>
      <c r="E58" s="2"/>
      <c r="F58" s="2"/>
      <c r="G58" s="2"/>
      <c r="H58" s="2" t="s">
        <v>60</v>
      </c>
      <c r="I58" s="2"/>
      <c r="J58" s="4">
        <f>ROUND(SUM(J55:J57),5)</f>
        <v>1375.92</v>
      </c>
      <c r="K58" s="4">
        <f>ROUND(SUM(K55:K57),5)</f>
        <v>1111.98</v>
      </c>
      <c r="L58" s="5">
        <f t="shared" si="1"/>
        <v>1.23736</v>
      </c>
    </row>
    <row r="59" spans="1:12" ht="15.75" outlineLevel="4" thickBot="1" x14ac:dyDescent="0.3">
      <c r="A59" s="2"/>
      <c r="B59" s="2"/>
      <c r="C59" s="2"/>
      <c r="D59" s="2"/>
      <c r="E59" s="2"/>
      <c r="F59" s="2"/>
      <c r="G59" s="2"/>
      <c r="H59" s="2" t="s">
        <v>61</v>
      </c>
      <c r="I59" s="2"/>
      <c r="J59" s="8">
        <v>6264.71</v>
      </c>
      <c r="K59" s="8">
        <v>6250</v>
      </c>
      <c r="L59" s="9">
        <f t="shared" si="1"/>
        <v>1.0023500000000001</v>
      </c>
    </row>
    <row r="60" spans="1:12" ht="15.75" outlineLevel="3" thickBot="1" x14ac:dyDescent="0.3">
      <c r="A60" s="2"/>
      <c r="B60" s="2"/>
      <c r="C60" s="2"/>
      <c r="D60" s="2"/>
      <c r="E60" s="2"/>
      <c r="F60" s="2"/>
      <c r="G60" s="2" t="s">
        <v>62</v>
      </c>
      <c r="H60" s="2"/>
      <c r="I60" s="2"/>
      <c r="J60" s="12">
        <f>ROUND(SUM(J46:J48)+SUM(J53:J54)+SUM(J58:J59),5)</f>
        <v>90382.31</v>
      </c>
      <c r="K60" s="12">
        <f>ROUND(SUM(K46:K48)+SUM(K53:K54)+SUM(K58:K59),5)</f>
        <v>90103.34</v>
      </c>
      <c r="L60" s="13">
        <f t="shared" si="1"/>
        <v>1.0031000000000001</v>
      </c>
    </row>
    <row r="61" spans="1:12" outlineLevel="2" x14ac:dyDescent="0.25">
      <c r="A61" s="2"/>
      <c r="B61" s="2"/>
      <c r="C61" s="2"/>
      <c r="D61" s="2"/>
      <c r="E61" s="2"/>
      <c r="F61" s="2" t="s">
        <v>63</v>
      </c>
      <c r="G61" s="2"/>
      <c r="H61" s="2"/>
      <c r="I61" s="2"/>
      <c r="J61" s="4">
        <f>ROUND(J45+J60,5)</f>
        <v>90382.31</v>
      </c>
      <c r="K61" s="4">
        <f>ROUND(K45+K60,5)</f>
        <v>90103.34</v>
      </c>
      <c r="L61" s="5">
        <f t="shared" si="1"/>
        <v>1.0031000000000001</v>
      </c>
    </row>
    <row r="62" spans="1:12" outlineLevel="3" x14ac:dyDescent="0.25">
      <c r="A62" s="2"/>
      <c r="B62" s="2"/>
      <c r="C62" s="2"/>
      <c r="D62" s="2"/>
      <c r="E62" s="2"/>
      <c r="F62" s="2" t="s">
        <v>64</v>
      </c>
      <c r="G62" s="2"/>
      <c r="H62" s="2"/>
      <c r="I62" s="2"/>
      <c r="J62" s="4"/>
      <c r="K62" s="4"/>
      <c r="L62" s="5"/>
    </row>
    <row r="63" spans="1:12" outlineLevel="4" x14ac:dyDescent="0.25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4"/>
      <c r="K63" s="4"/>
      <c r="L63" s="5"/>
    </row>
    <row r="64" spans="1:12" outlineLevel="4" x14ac:dyDescent="0.25">
      <c r="A64" s="2"/>
      <c r="B64" s="2"/>
      <c r="C64" s="2"/>
      <c r="D64" s="2"/>
      <c r="E64" s="2"/>
      <c r="F64" s="2"/>
      <c r="G64" s="2"/>
      <c r="H64" s="2" t="s">
        <v>66</v>
      </c>
      <c r="I64" s="2"/>
      <c r="J64" s="4">
        <v>40323.11</v>
      </c>
      <c r="K64" s="4">
        <v>40323</v>
      </c>
      <c r="L64" s="5">
        <f t="shared" ref="L64:L69" si="2">ROUND(IF(K64=0, IF(J64=0, 0, 1), J64/K64),5)</f>
        <v>1</v>
      </c>
    </row>
    <row r="65" spans="1:12" outlineLevel="4" x14ac:dyDescent="0.25">
      <c r="A65" s="2"/>
      <c r="B65" s="2"/>
      <c r="C65" s="2"/>
      <c r="D65" s="2"/>
      <c r="E65" s="2"/>
      <c r="F65" s="2"/>
      <c r="G65" s="2"/>
      <c r="H65" s="2" t="s">
        <v>67</v>
      </c>
      <c r="I65" s="2"/>
      <c r="J65" s="4">
        <v>3972.27</v>
      </c>
      <c r="K65" s="4">
        <v>4032.3</v>
      </c>
      <c r="L65" s="5">
        <f t="shared" si="2"/>
        <v>0.98511000000000004</v>
      </c>
    </row>
    <row r="66" spans="1:12" outlineLevel="4" x14ac:dyDescent="0.25">
      <c r="A66" s="2"/>
      <c r="B66" s="2"/>
      <c r="C66" s="2"/>
      <c r="D66" s="2"/>
      <c r="E66" s="2"/>
      <c r="F66" s="2"/>
      <c r="G66" s="2"/>
      <c r="H66" s="2" t="s">
        <v>68</v>
      </c>
      <c r="I66" s="2"/>
      <c r="J66" s="4">
        <v>794.45</v>
      </c>
      <c r="K66" s="4">
        <v>806.46</v>
      </c>
      <c r="L66" s="5">
        <f t="shared" si="2"/>
        <v>0.98511000000000004</v>
      </c>
    </row>
    <row r="67" spans="1:12" outlineLevel="4" x14ac:dyDescent="0.25">
      <c r="A67" s="2"/>
      <c r="B67" s="2"/>
      <c r="C67" s="2"/>
      <c r="D67" s="2"/>
      <c r="E67" s="2"/>
      <c r="F67" s="2"/>
      <c r="G67" s="2"/>
      <c r="H67" s="2" t="s">
        <v>69</v>
      </c>
      <c r="I67" s="2"/>
      <c r="J67" s="4">
        <v>1500</v>
      </c>
      <c r="K67" s="4">
        <v>1500</v>
      </c>
      <c r="L67" s="5">
        <f t="shared" si="2"/>
        <v>1</v>
      </c>
    </row>
    <row r="68" spans="1:12" ht="15.75" outlineLevel="4" thickBot="1" x14ac:dyDescent="0.3">
      <c r="A68" s="2"/>
      <c r="B68" s="2"/>
      <c r="C68" s="2"/>
      <c r="D68" s="2"/>
      <c r="E68" s="2"/>
      <c r="F68" s="2"/>
      <c r="G68" s="2"/>
      <c r="H68" s="2" t="s">
        <v>70</v>
      </c>
      <c r="I68" s="2"/>
      <c r="J68" s="6">
        <v>2174.52</v>
      </c>
      <c r="K68" s="6">
        <v>2000</v>
      </c>
      <c r="L68" s="7">
        <f t="shared" si="2"/>
        <v>1.0872599999999999</v>
      </c>
    </row>
    <row r="69" spans="1:12" outlineLevel="3" x14ac:dyDescent="0.25">
      <c r="A69" s="2"/>
      <c r="B69" s="2"/>
      <c r="C69" s="2"/>
      <c r="D69" s="2"/>
      <c r="E69" s="2"/>
      <c r="F69" s="2"/>
      <c r="G69" s="2" t="s">
        <v>71</v>
      </c>
      <c r="H69" s="2"/>
      <c r="I69" s="2"/>
      <c r="J69" s="4">
        <f>ROUND(SUM(J63:J68),5)</f>
        <v>48764.35</v>
      </c>
      <c r="K69" s="4">
        <f>ROUND(SUM(K63:K68),5)</f>
        <v>48661.760000000002</v>
      </c>
      <c r="L69" s="5">
        <f t="shared" si="2"/>
        <v>1.0021100000000001</v>
      </c>
    </row>
    <row r="70" spans="1:12" outlineLevel="4" x14ac:dyDescent="0.25">
      <c r="A70" s="2"/>
      <c r="B70" s="2"/>
      <c r="C70" s="2"/>
      <c r="D70" s="2"/>
      <c r="E70" s="2"/>
      <c r="F70" s="2"/>
      <c r="G70" s="2" t="s">
        <v>72</v>
      </c>
      <c r="H70" s="2"/>
      <c r="I70" s="2"/>
      <c r="J70" s="4"/>
      <c r="K70" s="4"/>
      <c r="L70" s="5"/>
    </row>
    <row r="71" spans="1:12" outlineLevel="4" x14ac:dyDescent="0.25">
      <c r="A71" s="2"/>
      <c r="B71" s="2"/>
      <c r="C71" s="2"/>
      <c r="D71" s="2"/>
      <c r="E71" s="2"/>
      <c r="F71" s="2"/>
      <c r="G71" s="2"/>
      <c r="H71" s="2" t="s">
        <v>73</v>
      </c>
      <c r="I71" s="2"/>
      <c r="J71" s="4">
        <v>469.5</v>
      </c>
      <c r="K71" s="4">
        <v>700</v>
      </c>
      <c r="L71" s="5">
        <f>ROUND(IF(K71=0, IF(J71=0, 0, 1), J71/K71),5)</f>
        <v>0.67071000000000003</v>
      </c>
    </row>
    <row r="72" spans="1:12" outlineLevel="4" x14ac:dyDescent="0.25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4">
        <v>2603</v>
      </c>
      <c r="K72" s="4">
        <v>2720</v>
      </c>
      <c r="L72" s="5">
        <f>ROUND(IF(K72=0, IF(J72=0, 0, 1), J72/K72),5)</f>
        <v>0.95699000000000001</v>
      </c>
    </row>
    <row r="73" spans="1:12" ht="15.75" outlineLevel="4" thickBot="1" x14ac:dyDescent="0.3">
      <c r="A73" s="2"/>
      <c r="B73" s="2"/>
      <c r="C73" s="2"/>
      <c r="D73" s="2"/>
      <c r="E73" s="2"/>
      <c r="F73" s="2"/>
      <c r="G73" s="2"/>
      <c r="H73" s="2" t="s">
        <v>75</v>
      </c>
      <c r="I73" s="2"/>
      <c r="J73" s="6">
        <v>80</v>
      </c>
      <c r="K73" s="6">
        <v>1000</v>
      </c>
      <c r="L73" s="7">
        <f>ROUND(IF(K73=0, IF(J73=0, 0, 1), J73/K73),5)</f>
        <v>0.08</v>
      </c>
    </row>
    <row r="74" spans="1:12" outlineLevel="3" x14ac:dyDescent="0.25">
      <c r="A74" s="2"/>
      <c r="B74" s="2"/>
      <c r="C74" s="2"/>
      <c r="D74" s="2"/>
      <c r="E74" s="2"/>
      <c r="F74" s="2"/>
      <c r="G74" s="2" t="s">
        <v>76</v>
      </c>
      <c r="H74" s="2"/>
      <c r="I74" s="2"/>
      <c r="J74" s="4">
        <f>ROUND(SUM(J70:J73),5)</f>
        <v>3152.5</v>
      </c>
      <c r="K74" s="4">
        <f>ROUND(SUM(K70:K73),5)</f>
        <v>4420</v>
      </c>
      <c r="L74" s="5">
        <f>ROUND(IF(K74=0, IF(J74=0, 0, 1), J74/K74),5)</f>
        <v>0.71323999999999999</v>
      </c>
    </row>
    <row r="75" spans="1:12" outlineLevel="4" x14ac:dyDescent="0.25">
      <c r="A75" s="2"/>
      <c r="B75" s="2"/>
      <c r="C75" s="2"/>
      <c r="D75" s="2"/>
      <c r="E75" s="2"/>
      <c r="F75" s="2"/>
      <c r="G75" s="2" t="s">
        <v>77</v>
      </c>
      <c r="H75" s="2"/>
      <c r="I75" s="2"/>
      <c r="J75" s="4"/>
      <c r="K75" s="4"/>
      <c r="L75" s="5"/>
    </row>
    <row r="76" spans="1:12" outlineLevel="4" x14ac:dyDescent="0.25">
      <c r="A76" s="2"/>
      <c r="B76" s="2"/>
      <c r="C76" s="2"/>
      <c r="D76" s="2"/>
      <c r="E76" s="2"/>
      <c r="F76" s="2"/>
      <c r="G76" s="2"/>
      <c r="H76" s="2" t="s">
        <v>78</v>
      </c>
      <c r="I76" s="2"/>
      <c r="J76" s="4">
        <v>94.78</v>
      </c>
      <c r="K76" s="4">
        <v>100</v>
      </c>
      <c r="L76" s="5">
        <f t="shared" ref="L76:L83" si="3">ROUND(IF(K76=0, IF(J76=0, 0, 1), J76/K76),5)</f>
        <v>0.94779999999999998</v>
      </c>
    </row>
    <row r="77" spans="1:12" outlineLevel="4" x14ac:dyDescent="0.25">
      <c r="A77" s="2"/>
      <c r="B77" s="2"/>
      <c r="C77" s="2"/>
      <c r="D77" s="2"/>
      <c r="E77" s="2"/>
      <c r="F77" s="2"/>
      <c r="G77" s="2"/>
      <c r="H77" s="2" t="s">
        <v>79</v>
      </c>
      <c r="I77" s="2"/>
      <c r="J77" s="4">
        <v>249.65</v>
      </c>
      <c r="K77" s="4">
        <v>250</v>
      </c>
      <c r="L77" s="5">
        <f t="shared" si="3"/>
        <v>0.99860000000000004</v>
      </c>
    </row>
    <row r="78" spans="1:12" ht="15.75" outlineLevel="4" thickBot="1" x14ac:dyDescent="0.3">
      <c r="A78" s="2"/>
      <c r="B78" s="2"/>
      <c r="C78" s="2"/>
      <c r="D78" s="2"/>
      <c r="E78" s="2"/>
      <c r="F78" s="2"/>
      <c r="G78" s="2"/>
      <c r="H78" s="2" t="s">
        <v>80</v>
      </c>
      <c r="I78" s="2"/>
      <c r="J78" s="6">
        <v>602.22</v>
      </c>
      <c r="K78" s="6">
        <v>600</v>
      </c>
      <c r="L78" s="7">
        <f t="shared" si="3"/>
        <v>1.0037</v>
      </c>
    </row>
    <row r="79" spans="1:12" outlineLevel="3" x14ac:dyDescent="0.25">
      <c r="A79" s="2"/>
      <c r="B79" s="2"/>
      <c r="C79" s="2"/>
      <c r="D79" s="2"/>
      <c r="E79" s="2"/>
      <c r="F79" s="2"/>
      <c r="G79" s="2" t="s">
        <v>81</v>
      </c>
      <c r="H79" s="2"/>
      <c r="I79" s="2"/>
      <c r="J79" s="4">
        <f>ROUND(SUM(J75:J78),5)</f>
        <v>946.65</v>
      </c>
      <c r="K79" s="4">
        <f>ROUND(SUM(K75:K78),5)</f>
        <v>950</v>
      </c>
      <c r="L79" s="5">
        <f t="shared" si="3"/>
        <v>0.99646999999999997</v>
      </c>
    </row>
    <row r="80" spans="1:12" outlineLevel="3" x14ac:dyDescent="0.25">
      <c r="A80" s="2"/>
      <c r="B80" s="2"/>
      <c r="C80" s="2"/>
      <c r="D80" s="2"/>
      <c r="E80" s="2"/>
      <c r="F80" s="2"/>
      <c r="G80" s="2" t="s">
        <v>82</v>
      </c>
      <c r="H80" s="2"/>
      <c r="I80" s="2"/>
      <c r="J80" s="4">
        <v>986.36</v>
      </c>
      <c r="K80" s="4">
        <v>1000</v>
      </c>
      <c r="L80" s="5">
        <f t="shared" si="3"/>
        <v>0.98636000000000001</v>
      </c>
    </row>
    <row r="81" spans="1:12" outlineLevel="3" x14ac:dyDescent="0.25">
      <c r="A81" s="2"/>
      <c r="B81" s="2"/>
      <c r="C81" s="2"/>
      <c r="D81" s="2"/>
      <c r="E81" s="2"/>
      <c r="F81" s="2"/>
      <c r="G81" s="2" t="s">
        <v>83</v>
      </c>
      <c r="H81" s="2"/>
      <c r="I81" s="2"/>
      <c r="J81" s="4">
        <v>1015.83</v>
      </c>
      <c r="K81" s="4">
        <v>1000</v>
      </c>
      <c r="L81" s="5">
        <f t="shared" si="3"/>
        <v>1.01583</v>
      </c>
    </row>
    <row r="82" spans="1:12" ht="15.75" outlineLevel="3" thickBot="1" x14ac:dyDescent="0.3">
      <c r="A82" s="2"/>
      <c r="B82" s="2"/>
      <c r="C82" s="2"/>
      <c r="D82" s="2"/>
      <c r="E82" s="2"/>
      <c r="F82" s="2"/>
      <c r="G82" s="2" t="s">
        <v>84</v>
      </c>
      <c r="H82" s="2"/>
      <c r="I82" s="2"/>
      <c r="J82" s="6">
        <v>712.94</v>
      </c>
      <c r="K82" s="6">
        <v>600</v>
      </c>
      <c r="L82" s="7">
        <f t="shared" si="3"/>
        <v>1.1882299999999999</v>
      </c>
    </row>
    <row r="83" spans="1:12" outlineLevel="2" x14ac:dyDescent="0.25">
      <c r="A83" s="2"/>
      <c r="B83" s="2"/>
      <c r="C83" s="2"/>
      <c r="D83" s="2"/>
      <c r="E83" s="2"/>
      <c r="F83" s="2" t="s">
        <v>85</v>
      </c>
      <c r="G83" s="2"/>
      <c r="H83" s="2"/>
      <c r="I83" s="2"/>
      <c r="J83" s="4">
        <f>ROUND(J62+J69+J74+SUM(J79:J82),5)</f>
        <v>55578.63</v>
      </c>
      <c r="K83" s="4">
        <f>ROUND(K62+K69+K74+SUM(K79:K82),5)</f>
        <v>56631.76</v>
      </c>
      <c r="L83" s="5">
        <f t="shared" si="3"/>
        <v>0.98140000000000005</v>
      </c>
    </row>
    <row r="84" spans="1:12" outlineLevel="3" x14ac:dyDescent="0.25">
      <c r="A84" s="2"/>
      <c r="B84" s="2"/>
      <c r="C84" s="2"/>
      <c r="D84" s="2"/>
      <c r="E84" s="2"/>
      <c r="F84" s="2" t="s">
        <v>86</v>
      </c>
      <c r="G84" s="2"/>
      <c r="H84" s="2"/>
      <c r="I84" s="2"/>
      <c r="J84" s="4"/>
      <c r="K84" s="4"/>
      <c r="L84" s="5"/>
    </row>
    <row r="85" spans="1:12" outlineLevel="4" x14ac:dyDescent="0.25">
      <c r="A85" s="2"/>
      <c r="B85" s="2"/>
      <c r="C85" s="2"/>
      <c r="D85" s="2"/>
      <c r="E85" s="2"/>
      <c r="F85" s="2"/>
      <c r="G85" s="2" t="s">
        <v>87</v>
      </c>
      <c r="H85" s="2"/>
      <c r="I85" s="2"/>
      <c r="J85" s="4"/>
      <c r="K85" s="4"/>
      <c r="L85" s="5"/>
    </row>
    <row r="86" spans="1:12" outlineLevel="4" x14ac:dyDescent="0.25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4">
        <v>21366.959999999999</v>
      </c>
      <c r="K86" s="4">
        <v>21367</v>
      </c>
      <c r="L86" s="5">
        <f t="shared" ref="L86:L95" si="4">ROUND(IF(K86=0, IF(J86=0, 0, 1), J86/K86),5)</f>
        <v>1</v>
      </c>
    </row>
    <row r="87" spans="1:12" outlineLevel="4" x14ac:dyDescent="0.25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4">
        <v>1500</v>
      </c>
      <c r="K87" s="4">
        <v>1500</v>
      </c>
      <c r="L87" s="5">
        <f t="shared" si="4"/>
        <v>1</v>
      </c>
    </row>
    <row r="88" spans="1:12" ht="15.75" outlineLevel="4" thickBot="1" x14ac:dyDescent="0.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6">
        <v>1070.1600000000001</v>
      </c>
      <c r="K88" s="6">
        <v>1700</v>
      </c>
      <c r="L88" s="7">
        <f t="shared" si="4"/>
        <v>0.62951000000000001</v>
      </c>
    </row>
    <row r="89" spans="1:12" outlineLevel="3" x14ac:dyDescent="0.25">
      <c r="A89" s="2"/>
      <c r="B89" s="2"/>
      <c r="C89" s="2"/>
      <c r="D89" s="2"/>
      <c r="E89" s="2"/>
      <c r="F89" s="2"/>
      <c r="G89" s="2" t="s">
        <v>91</v>
      </c>
      <c r="H89" s="2"/>
      <c r="I89" s="2"/>
      <c r="J89" s="4">
        <f>ROUND(SUM(J85:J88),5)</f>
        <v>23937.119999999999</v>
      </c>
      <c r="K89" s="4">
        <f>ROUND(SUM(K85:K88),5)</f>
        <v>24567</v>
      </c>
      <c r="L89" s="5">
        <f t="shared" si="4"/>
        <v>0.97436</v>
      </c>
    </row>
    <row r="90" spans="1:12" outlineLevel="3" x14ac:dyDescent="0.25">
      <c r="A90" s="2"/>
      <c r="B90" s="2"/>
      <c r="C90" s="2"/>
      <c r="D90" s="2"/>
      <c r="E90" s="2"/>
      <c r="F90" s="2"/>
      <c r="G90" s="2" t="s">
        <v>92</v>
      </c>
      <c r="H90" s="2"/>
      <c r="I90" s="2"/>
      <c r="J90" s="4">
        <v>9870</v>
      </c>
      <c r="K90" s="4">
        <v>9870</v>
      </c>
      <c r="L90" s="5">
        <f t="shared" si="4"/>
        <v>1</v>
      </c>
    </row>
    <row r="91" spans="1:12" outlineLevel="3" x14ac:dyDescent="0.25">
      <c r="A91" s="2"/>
      <c r="B91" s="2"/>
      <c r="C91" s="2"/>
      <c r="D91" s="2"/>
      <c r="E91" s="2"/>
      <c r="F91" s="2"/>
      <c r="G91" s="2" t="s">
        <v>93</v>
      </c>
      <c r="H91" s="2"/>
      <c r="I91" s="2"/>
      <c r="J91" s="4">
        <v>4232.09</v>
      </c>
      <c r="K91" s="4">
        <v>2000</v>
      </c>
      <c r="L91" s="5">
        <f t="shared" si="4"/>
        <v>2.11605</v>
      </c>
    </row>
    <row r="92" spans="1:12" outlineLevel="3" x14ac:dyDescent="0.25">
      <c r="A92" s="2"/>
      <c r="B92" s="2"/>
      <c r="C92" s="2"/>
      <c r="D92" s="2"/>
      <c r="E92" s="2"/>
      <c r="F92" s="2"/>
      <c r="G92" s="2" t="s">
        <v>94</v>
      </c>
      <c r="H92" s="2"/>
      <c r="I92" s="2"/>
      <c r="J92" s="4">
        <v>643.71</v>
      </c>
      <c r="K92" s="4">
        <v>800</v>
      </c>
      <c r="L92" s="5">
        <f t="shared" si="4"/>
        <v>0.80464000000000002</v>
      </c>
    </row>
    <row r="93" spans="1:12" outlineLevel="3" x14ac:dyDescent="0.25">
      <c r="A93" s="2"/>
      <c r="B93" s="2"/>
      <c r="C93" s="2"/>
      <c r="D93" s="2"/>
      <c r="E93" s="2"/>
      <c r="F93" s="2"/>
      <c r="G93" s="2" t="s">
        <v>95</v>
      </c>
      <c r="H93" s="2"/>
      <c r="I93" s="2"/>
      <c r="J93" s="4">
        <v>2273.83</v>
      </c>
      <c r="K93" s="4">
        <v>1200</v>
      </c>
      <c r="L93" s="5">
        <f t="shared" si="4"/>
        <v>1.89486</v>
      </c>
    </row>
    <row r="94" spans="1:12" ht="15.75" outlineLevel="3" thickBot="1" x14ac:dyDescent="0.3">
      <c r="A94" s="2"/>
      <c r="B94" s="2"/>
      <c r="C94" s="2"/>
      <c r="D94" s="2"/>
      <c r="E94" s="2"/>
      <c r="F94" s="2"/>
      <c r="G94" s="2" t="s">
        <v>96</v>
      </c>
      <c r="H94" s="2"/>
      <c r="I94" s="2"/>
      <c r="J94" s="6">
        <v>125</v>
      </c>
      <c r="K94" s="6">
        <v>300</v>
      </c>
      <c r="L94" s="7">
        <f t="shared" si="4"/>
        <v>0.41666999999999998</v>
      </c>
    </row>
    <row r="95" spans="1:12" outlineLevel="2" x14ac:dyDescent="0.25">
      <c r="A95" s="2"/>
      <c r="B95" s="2"/>
      <c r="C95" s="2"/>
      <c r="D95" s="2"/>
      <c r="E95" s="2"/>
      <c r="F95" s="2" t="s">
        <v>97</v>
      </c>
      <c r="G95" s="2"/>
      <c r="H95" s="2"/>
      <c r="I95" s="2"/>
      <c r="J95" s="4">
        <f>ROUND(J84+SUM(J89:J94),5)</f>
        <v>41081.75</v>
      </c>
      <c r="K95" s="4">
        <f>ROUND(K84+SUM(K89:K94),5)</f>
        <v>38737</v>
      </c>
      <c r="L95" s="5">
        <f t="shared" si="4"/>
        <v>1.06053</v>
      </c>
    </row>
    <row r="96" spans="1:12" outlineLevel="3" x14ac:dyDescent="0.25">
      <c r="A96" s="2"/>
      <c r="B96" s="2"/>
      <c r="C96" s="2"/>
      <c r="D96" s="2"/>
      <c r="E96" s="2"/>
      <c r="F96" s="2" t="s">
        <v>98</v>
      </c>
      <c r="G96" s="2"/>
      <c r="H96" s="2"/>
      <c r="I96" s="2"/>
      <c r="J96" s="4"/>
      <c r="K96" s="4"/>
      <c r="L96" s="5"/>
    </row>
    <row r="97" spans="1:12" outlineLevel="4" x14ac:dyDescent="0.25">
      <c r="A97" s="2"/>
      <c r="B97" s="2"/>
      <c r="C97" s="2"/>
      <c r="D97" s="2"/>
      <c r="E97" s="2"/>
      <c r="F97" s="2"/>
      <c r="G97" s="2" t="s">
        <v>99</v>
      </c>
      <c r="H97" s="2"/>
      <c r="I97" s="2"/>
      <c r="J97" s="4"/>
      <c r="K97" s="4"/>
      <c r="L97" s="5"/>
    </row>
    <row r="98" spans="1:12" outlineLevel="4" x14ac:dyDescent="0.25">
      <c r="A98" s="2"/>
      <c r="B98" s="2"/>
      <c r="C98" s="2"/>
      <c r="D98" s="2"/>
      <c r="E98" s="2"/>
      <c r="F98" s="2"/>
      <c r="G98" s="2"/>
      <c r="H98" s="2" t="s">
        <v>100</v>
      </c>
      <c r="I98" s="2"/>
      <c r="J98" s="4">
        <v>28261.08</v>
      </c>
      <c r="K98" s="4">
        <v>28261</v>
      </c>
      <c r="L98" s="5">
        <f t="shared" ref="L98:L103" si="5">ROUND(IF(K98=0, IF(J98=0, 0, 1), J98/K98),5)</f>
        <v>1</v>
      </c>
    </row>
    <row r="99" spans="1:12" outlineLevel="4" x14ac:dyDescent="0.25">
      <c r="A99" s="2"/>
      <c r="B99" s="2"/>
      <c r="C99" s="2"/>
      <c r="D99" s="2"/>
      <c r="E99" s="2"/>
      <c r="F99" s="2"/>
      <c r="G99" s="2"/>
      <c r="H99" s="2" t="s">
        <v>101</v>
      </c>
      <c r="I99" s="2"/>
      <c r="J99" s="4">
        <v>2826.12</v>
      </c>
      <c r="K99" s="4">
        <v>2826.1</v>
      </c>
      <c r="L99" s="5">
        <f t="shared" si="5"/>
        <v>1.0000100000000001</v>
      </c>
    </row>
    <row r="100" spans="1:12" outlineLevel="4" x14ac:dyDescent="0.25">
      <c r="A100" s="2"/>
      <c r="B100" s="2"/>
      <c r="C100" s="2"/>
      <c r="D100" s="2"/>
      <c r="E100" s="2"/>
      <c r="F100" s="2"/>
      <c r="G100" s="2"/>
      <c r="H100" s="2" t="s">
        <v>102</v>
      </c>
      <c r="I100" s="2"/>
      <c r="J100" s="4">
        <v>565.20000000000005</v>
      </c>
      <c r="K100" s="4">
        <v>565.22</v>
      </c>
      <c r="L100" s="5">
        <f t="shared" si="5"/>
        <v>0.99995999999999996</v>
      </c>
    </row>
    <row r="101" spans="1:12" outlineLevel="4" x14ac:dyDescent="0.25">
      <c r="A101" s="2"/>
      <c r="B101" s="2"/>
      <c r="C101" s="2"/>
      <c r="D101" s="2"/>
      <c r="E101" s="2"/>
      <c r="F101" s="2"/>
      <c r="G101" s="2"/>
      <c r="H101" s="2" t="s">
        <v>103</v>
      </c>
      <c r="I101" s="2"/>
      <c r="J101" s="4">
        <v>1454.19</v>
      </c>
      <c r="K101" s="4">
        <v>1500</v>
      </c>
      <c r="L101" s="5">
        <f t="shared" si="5"/>
        <v>0.96945999999999999</v>
      </c>
    </row>
    <row r="102" spans="1:12" ht="15.75" outlineLevel="4" thickBot="1" x14ac:dyDescent="0.3">
      <c r="A102" s="2"/>
      <c r="B102" s="2"/>
      <c r="C102" s="2"/>
      <c r="D102" s="2"/>
      <c r="E102" s="2"/>
      <c r="F102" s="2"/>
      <c r="G102" s="2"/>
      <c r="H102" s="2" t="s">
        <v>104</v>
      </c>
      <c r="I102" s="2"/>
      <c r="J102" s="6">
        <v>954.99</v>
      </c>
      <c r="K102" s="6">
        <v>1100</v>
      </c>
      <c r="L102" s="7">
        <f t="shared" si="5"/>
        <v>0.86817</v>
      </c>
    </row>
    <row r="103" spans="1:12" outlineLevel="3" x14ac:dyDescent="0.25">
      <c r="A103" s="2"/>
      <c r="B103" s="2"/>
      <c r="C103" s="2"/>
      <c r="D103" s="2"/>
      <c r="E103" s="2"/>
      <c r="F103" s="2"/>
      <c r="G103" s="2" t="s">
        <v>105</v>
      </c>
      <c r="H103" s="2"/>
      <c r="I103" s="2"/>
      <c r="J103" s="4">
        <f>ROUND(SUM(J97:J102),5)</f>
        <v>34061.58</v>
      </c>
      <c r="K103" s="4">
        <f>ROUND(SUM(K97:K102),5)</f>
        <v>34252.32</v>
      </c>
      <c r="L103" s="5">
        <f t="shared" si="5"/>
        <v>0.99443000000000004</v>
      </c>
    </row>
    <row r="104" spans="1:12" outlineLevel="4" x14ac:dyDescent="0.25">
      <c r="A104" s="2"/>
      <c r="B104" s="2"/>
      <c r="C104" s="2"/>
      <c r="D104" s="2"/>
      <c r="E104" s="2"/>
      <c r="F104" s="2"/>
      <c r="G104" s="2" t="s">
        <v>106</v>
      </c>
      <c r="H104" s="2"/>
      <c r="I104" s="2"/>
      <c r="J104" s="4"/>
      <c r="K104" s="4"/>
      <c r="L104" s="5"/>
    </row>
    <row r="105" spans="1:12" outlineLevel="4" x14ac:dyDescent="0.25">
      <c r="A105" s="2"/>
      <c r="B105" s="2"/>
      <c r="C105" s="2"/>
      <c r="D105" s="2"/>
      <c r="E105" s="2"/>
      <c r="F105" s="2"/>
      <c r="G105" s="2"/>
      <c r="H105" s="2" t="s">
        <v>107</v>
      </c>
      <c r="I105" s="2"/>
      <c r="J105" s="4">
        <v>16978.080000000002</v>
      </c>
      <c r="K105" s="4">
        <v>16978</v>
      </c>
      <c r="L105" s="5">
        <f t="shared" ref="L105:L110" si="6">ROUND(IF(K105=0, IF(J105=0, 0, 1), J105/K105),5)</f>
        <v>1</v>
      </c>
    </row>
    <row r="106" spans="1:12" outlineLevel="4" x14ac:dyDescent="0.25">
      <c r="A106" s="2"/>
      <c r="B106" s="2"/>
      <c r="C106" s="2"/>
      <c r="D106" s="2"/>
      <c r="E106" s="2"/>
      <c r="F106" s="2"/>
      <c r="G106" s="2"/>
      <c r="H106" s="2" t="s">
        <v>108</v>
      </c>
      <c r="I106" s="2"/>
      <c r="J106" s="4">
        <v>1697.76</v>
      </c>
      <c r="K106" s="4">
        <v>1697.8</v>
      </c>
      <c r="L106" s="5">
        <f t="shared" si="6"/>
        <v>0.99997999999999998</v>
      </c>
    </row>
    <row r="107" spans="1:12" outlineLevel="4" x14ac:dyDescent="0.25">
      <c r="A107" s="2"/>
      <c r="B107" s="2"/>
      <c r="C107" s="2"/>
      <c r="D107" s="2"/>
      <c r="E107" s="2"/>
      <c r="F107" s="2"/>
      <c r="G107" s="2"/>
      <c r="H107" s="2" t="s">
        <v>109</v>
      </c>
      <c r="I107" s="2"/>
      <c r="J107" s="4">
        <v>339.6</v>
      </c>
      <c r="K107" s="4">
        <v>339.56</v>
      </c>
      <c r="L107" s="5">
        <f t="shared" si="6"/>
        <v>1.0001199999999999</v>
      </c>
    </row>
    <row r="108" spans="1:12" outlineLevel="4" x14ac:dyDescent="0.25">
      <c r="A108" s="2"/>
      <c r="B108" s="2"/>
      <c r="C108" s="2"/>
      <c r="D108" s="2"/>
      <c r="E108" s="2"/>
      <c r="F108" s="2"/>
      <c r="G108" s="2"/>
      <c r="H108" s="2" t="s">
        <v>110</v>
      </c>
      <c r="I108" s="2"/>
      <c r="J108" s="4">
        <v>1500</v>
      </c>
      <c r="K108" s="4">
        <v>1500</v>
      </c>
      <c r="L108" s="5">
        <f t="shared" si="6"/>
        <v>1</v>
      </c>
    </row>
    <row r="109" spans="1:12" ht="15.75" outlineLevel="4" thickBot="1" x14ac:dyDescent="0.3">
      <c r="A109" s="2"/>
      <c r="B109" s="2"/>
      <c r="C109" s="2"/>
      <c r="D109" s="2"/>
      <c r="E109" s="2"/>
      <c r="F109" s="2"/>
      <c r="G109" s="2"/>
      <c r="H109" s="2" t="s">
        <v>111</v>
      </c>
      <c r="I109" s="2"/>
      <c r="J109" s="6">
        <v>0</v>
      </c>
      <c r="K109" s="6">
        <v>500</v>
      </c>
      <c r="L109" s="7">
        <f t="shared" si="6"/>
        <v>0</v>
      </c>
    </row>
    <row r="110" spans="1:12" outlineLevel="3" x14ac:dyDescent="0.25">
      <c r="A110" s="2"/>
      <c r="B110" s="2"/>
      <c r="C110" s="2"/>
      <c r="D110" s="2"/>
      <c r="E110" s="2"/>
      <c r="F110" s="2"/>
      <c r="G110" s="2" t="s">
        <v>112</v>
      </c>
      <c r="H110" s="2"/>
      <c r="I110" s="2"/>
      <c r="J110" s="4">
        <f>ROUND(SUM(J104:J109),5)</f>
        <v>20515.439999999999</v>
      </c>
      <c r="K110" s="4">
        <f>ROUND(SUM(K104:K109),5)</f>
        <v>21015.360000000001</v>
      </c>
      <c r="L110" s="5">
        <f t="shared" si="6"/>
        <v>0.97621000000000002</v>
      </c>
    </row>
    <row r="111" spans="1:12" outlineLevel="4" x14ac:dyDescent="0.25">
      <c r="A111" s="2"/>
      <c r="B111" s="2"/>
      <c r="C111" s="2"/>
      <c r="D111" s="2"/>
      <c r="E111" s="2"/>
      <c r="F111" s="2"/>
      <c r="G111" s="2" t="s">
        <v>113</v>
      </c>
      <c r="H111" s="2"/>
      <c r="I111" s="2"/>
      <c r="J111" s="4"/>
      <c r="K111" s="4"/>
      <c r="L111" s="5"/>
    </row>
    <row r="112" spans="1:12" outlineLevel="4" x14ac:dyDescent="0.25">
      <c r="A112" s="2"/>
      <c r="B112" s="2"/>
      <c r="C112" s="2"/>
      <c r="D112" s="2"/>
      <c r="E112" s="2"/>
      <c r="F112" s="2"/>
      <c r="G112" s="2"/>
      <c r="H112" s="2" t="s">
        <v>114</v>
      </c>
      <c r="I112" s="2"/>
      <c r="J112" s="4">
        <v>1313.83</v>
      </c>
      <c r="K112" s="4">
        <v>1275</v>
      </c>
      <c r="L112" s="5">
        <f t="shared" ref="L112:L123" si="7">ROUND(IF(K112=0, IF(J112=0, 0, 1), J112/K112),5)</f>
        <v>1.0304500000000001</v>
      </c>
    </row>
    <row r="113" spans="1:12" ht="15.75" outlineLevel="4" thickBot="1" x14ac:dyDescent="0.3">
      <c r="A113" s="2"/>
      <c r="B113" s="2"/>
      <c r="C113" s="2"/>
      <c r="D113" s="2"/>
      <c r="E113" s="2"/>
      <c r="F113" s="2"/>
      <c r="G113" s="2"/>
      <c r="H113" s="2" t="s">
        <v>115</v>
      </c>
      <c r="I113" s="2"/>
      <c r="J113" s="6">
        <v>697.61</v>
      </c>
      <c r="K113" s="6">
        <v>500</v>
      </c>
      <c r="L113" s="7">
        <f t="shared" si="7"/>
        <v>1.3952199999999999</v>
      </c>
    </row>
    <row r="114" spans="1:12" outlineLevel="3" x14ac:dyDescent="0.25">
      <c r="A114" s="2"/>
      <c r="B114" s="2"/>
      <c r="C114" s="2"/>
      <c r="D114" s="2"/>
      <c r="E114" s="2"/>
      <c r="F114" s="2"/>
      <c r="G114" s="2" t="s">
        <v>116</v>
      </c>
      <c r="H114" s="2"/>
      <c r="I114" s="2"/>
      <c r="J114" s="4">
        <f>ROUND(SUM(J111:J113),5)</f>
        <v>2011.44</v>
      </c>
      <c r="K114" s="4">
        <f>ROUND(SUM(K111:K113),5)</f>
        <v>1775</v>
      </c>
      <c r="L114" s="5">
        <f t="shared" si="7"/>
        <v>1.1332100000000001</v>
      </c>
    </row>
    <row r="115" spans="1:12" outlineLevel="3" x14ac:dyDescent="0.25">
      <c r="A115" s="2"/>
      <c r="B115" s="2"/>
      <c r="C115" s="2"/>
      <c r="D115" s="2"/>
      <c r="E115" s="2"/>
      <c r="F115" s="2"/>
      <c r="G115" s="2" t="s">
        <v>117</v>
      </c>
      <c r="H115" s="2"/>
      <c r="I115" s="2"/>
      <c r="J115" s="4">
        <v>426.73</v>
      </c>
      <c r="K115" s="4">
        <v>490</v>
      </c>
      <c r="L115" s="5">
        <f t="shared" si="7"/>
        <v>0.87087999999999999</v>
      </c>
    </row>
    <row r="116" spans="1:12" outlineLevel="3" x14ac:dyDescent="0.25">
      <c r="A116" s="2"/>
      <c r="B116" s="2"/>
      <c r="C116" s="2"/>
      <c r="D116" s="2"/>
      <c r="E116" s="2"/>
      <c r="F116" s="2"/>
      <c r="G116" s="2" t="s">
        <v>118</v>
      </c>
      <c r="H116" s="2"/>
      <c r="I116" s="2"/>
      <c r="J116" s="4">
        <v>49.09</v>
      </c>
      <c r="K116" s="4">
        <v>500</v>
      </c>
      <c r="L116" s="5">
        <f t="shared" si="7"/>
        <v>9.8180000000000003E-2</v>
      </c>
    </row>
    <row r="117" spans="1:12" outlineLevel="3" x14ac:dyDescent="0.25">
      <c r="A117" s="2"/>
      <c r="B117" s="2"/>
      <c r="C117" s="2"/>
      <c r="D117" s="2"/>
      <c r="E117" s="2"/>
      <c r="F117" s="2"/>
      <c r="G117" s="2" t="s">
        <v>119</v>
      </c>
      <c r="H117" s="2"/>
      <c r="I117" s="2"/>
      <c r="J117" s="4">
        <v>202.09</v>
      </c>
      <c r="K117" s="4">
        <v>250</v>
      </c>
      <c r="L117" s="5">
        <f t="shared" si="7"/>
        <v>0.80835999999999997</v>
      </c>
    </row>
    <row r="118" spans="1:12" outlineLevel="3" x14ac:dyDescent="0.25">
      <c r="A118" s="2"/>
      <c r="B118" s="2"/>
      <c r="C118" s="2"/>
      <c r="D118" s="2"/>
      <c r="E118" s="2"/>
      <c r="F118" s="2"/>
      <c r="G118" s="2" t="s">
        <v>120</v>
      </c>
      <c r="H118" s="2"/>
      <c r="I118" s="2"/>
      <c r="J118" s="4">
        <v>360</v>
      </c>
      <c r="K118" s="4">
        <v>480</v>
      </c>
      <c r="L118" s="5">
        <f t="shared" si="7"/>
        <v>0.75</v>
      </c>
    </row>
    <row r="119" spans="1:12" outlineLevel="3" x14ac:dyDescent="0.25">
      <c r="A119" s="2"/>
      <c r="B119" s="2"/>
      <c r="C119" s="2"/>
      <c r="D119" s="2"/>
      <c r="E119" s="2"/>
      <c r="F119" s="2"/>
      <c r="G119" s="2" t="s">
        <v>121</v>
      </c>
      <c r="H119" s="2"/>
      <c r="I119" s="2"/>
      <c r="J119" s="4">
        <v>445.19</v>
      </c>
      <c r="K119" s="4">
        <v>500</v>
      </c>
      <c r="L119" s="5">
        <f t="shared" si="7"/>
        <v>0.89037999999999995</v>
      </c>
    </row>
    <row r="120" spans="1:12" outlineLevel="3" x14ac:dyDescent="0.25">
      <c r="A120" s="2"/>
      <c r="B120" s="2"/>
      <c r="C120" s="2"/>
      <c r="D120" s="2"/>
      <c r="E120" s="2"/>
      <c r="F120" s="2"/>
      <c r="G120" s="2" t="s">
        <v>122</v>
      </c>
      <c r="H120" s="2"/>
      <c r="I120" s="2"/>
      <c r="J120" s="4">
        <v>2972.16</v>
      </c>
      <c r="K120" s="4">
        <v>2400</v>
      </c>
      <c r="L120" s="5">
        <f t="shared" si="7"/>
        <v>1.2383999999999999</v>
      </c>
    </row>
    <row r="121" spans="1:12" outlineLevel="3" x14ac:dyDescent="0.25">
      <c r="A121" s="2"/>
      <c r="B121" s="2"/>
      <c r="C121" s="2"/>
      <c r="D121" s="2"/>
      <c r="E121" s="2"/>
      <c r="F121" s="2"/>
      <c r="G121" s="2" t="s">
        <v>123</v>
      </c>
      <c r="H121" s="2"/>
      <c r="I121" s="2"/>
      <c r="J121" s="4">
        <v>389.75</v>
      </c>
      <c r="K121" s="4">
        <v>400</v>
      </c>
      <c r="L121" s="5">
        <f t="shared" si="7"/>
        <v>0.97438000000000002</v>
      </c>
    </row>
    <row r="122" spans="1:12" outlineLevel="3" x14ac:dyDescent="0.25">
      <c r="A122" s="2"/>
      <c r="B122" s="2"/>
      <c r="C122" s="2"/>
      <c r="D122" s="2"/>
      <c r="E122" s="2"/>
      <c r="F122" s="2"/>
      <c r="G122" s="2" t="s">
        <v>124</v>
      </c>
      <c r="H122" s="2"/>
      <c r="I122" s="2"/>
      <c r="J122" s="4">
        <v>0</v>
      </c>
      <c r="K122" s="4">
        <v>2000</v>
      </c>
      <c r="L122" s="5">
        <f t="shared" si="7"/>
        <v>0</v>
      </c>
    </row>
    <row r="123" spans="1:12" outlineLevel="3" x14ac:dyDescent="0.25">
      <c r="A123" s="2"/>
      <c r="B123" s="2"/>
      <c r="C123" s="2"/>
      <c r="D123" s="2"/>
      <c r="E123" s="2"/>
      <c r="F123" s="2"/>
      <c r="G123" s="2" t="s">
        <v>125</v>
      </c>
      <c r="H123" s="2"/>
      <c r="I123" s="2"/>
      <c r="J123" s="4">
        <v>2225.7399999999998</v>
      </c>
      <c r="K123" s="4">
        <v>2500</v>
      </c>
      <c r="L123" s="5">
        <f t="shared" si="7"/>
        <v>0.89029999999999998</v>
      </c>
    </row>
    <row r="124" spans="1:12" outlineLevel="4" x14ac:dyDescent="0.25">
      <c r="A124" s="2"/>
      <c r="B124" s="2"/>
      <c r="C124" s="2"/>
      <c r="D124" s="2"/>
      <c r="E124" s="2"/>
      <c r="F124" s="2"/>
      <c r="G124" s="2" t="s">
        <v>126</v>
      </c>
      <c r="H124" s="2"/>
      <c r="I124" s="2"/>
      <c r="J124" s="4"/>
      <c r="K124" s="4"/>
      <c r="L124" s="5"/>
    </row>
    <row r="125" spans="1:12" outlineLevel="4" x14ac:dyDescent="0.25">
      <c r="A125" s="2"/>
      <c r="B125" s="2"/>
      <c r="C125" s="2"/>
      <c r="D125" s="2"/>
      <c r="E125" s="2"/>
      <c r="F125" s="2"/>
      <c r="G125" s="2"/>
      <c r="H125" s="2" t="s">
        <v>127</v>
      </c>
      <c r="I125" s="2"/>
      <c r="J125" s="4">
        <v>772.62</v>
      </c>
      <c r="K125" s="4">
        <v>275</v>
      </c>
      <c r="L125" s="5">
        <f>ROUND(IF(K125=0, IF(J125=0, 0, 1), J125/K125),5)</f>
        <v>2.8095300000000001</v>
      </c>
    </row>
    <row r="126" spans="1:12" ht="15.75" outlineLevel="4" thickBot="1" x14ac:dyDescent="0.3">
      <c r="A126" s="2"/>
      <c r="B126" s="2"/>
      <c r="C126" s="2"/>
      <c r="D126" s="2"/>
      <c r="E126" s="2"/>
      <c r="F126" s="2"/>
      <c r="G126" s="2"/>
      <c r="H126" s="2" t="s">
        <v>128</v>
      </c>
      <c r="I126" s="2"/>
      <c r="J126" s="6">
        <v>495.96</v>
      </c>
      <c r="K126" s="6">
        <v>325</v>
      </c>
      <c r="L126" s="7">
        <f>ROUND(IF(K126=0, IF(J126=0, 0, 1), J126/K126),5)</f>
        <v>1.52603</v>
      </c>
    </row>
    <row r="127" spans="1:12" outlineLevel="3" x14ac:dyDescent="0.25">
      <c r="A127" s="2"/>
      <c r="B127" s="2"/>
      <c r="C127" s="2"/>
      <c r="D127" s="2"/>
      <c r="E127" s="2"/>
      <c r="F127" s="2"/>
      <c r="G127" s="2" t="s">
        <v>129</v>
      </c>
      <c r="H127" s="2"/>
      <c r="I127" s="2"/>
      <c r="J127" s="4">
        <f>ROUND(SUM(J124:J126),5)</f>
        <v>1268.58</v>
      </c>
      <c r="K127" s="4">
        <f>ROUND(SUM(K124:K126),5)</f>
        <v>600</v>
      </c>
      <c r="L127" s="5">
        <f>ROUND(IF(K127=0, IF(J127=0, 0, 1), J127/K127),5)</f>
        <v>2.1143000000000001</v>
      </c>
    </row>
    <row r="128" spans="1:12" outlineLevel="3" x14ac:dyDescent="0.25">
      <c r="A128" s="2"/>
      <c r="B128" s="2"/>
      <c r="C128" s="2"/>
      <c r="D128" s="2"/>
      <c r="E128" s="2"/>
      <c r="F128" s="2"/>
      <c r="G128" s="2" t="s">
        <v>130</v>
      </c>
      <c r="H128" s="2"/>
      <c r="I128" s="2"/>
      <c r="J128" s="4">
        <v>242.77</v>
      </c>
      <c r="K128" s="4">
        <v>400</v>
      </c>
      <c r="L128" s="5">
        <f>ROUND(IF(K128=0, IF(J128=0, 0, 1), J128/K128),5)</f>
        <v>0.60692999999999997</v>
      </c>
    </row>
    <row r="129" spans="1:12" ht="15.75" outlineLevel="3" thickBot="1" x14ac:dyDescent="0.3">
      <c r="A129" s="2"/>
      <c r="B129" s="2"/>
      <c r="C129" s="2"/>
      <c r="D129" s="2"/>
      <c r="E129" s="2"/>
      <c r="F129" s="2"/>
      <c r="G129" s="2" t="s">
        <v>131</v>
      </c>
      <c r="H129" s="2"/>
      <c r="I129" s="2"/>
      <c r="J129" s="6">
        <v>364.6</v>
      </c>
      <c r="K129" s="6"/>
      <c r="L129" s="7"/>
    </row>
    <row r="130" spans="1:12" outlineLevel="2" x14ac:dyDescent="0.25">
      <c r="A130" s="2"/>
      <c r="B130" s="2"/>
      <c r="C130" s="2"/>
      <c r="D130" s="2"/>
      <c r="E130" s="2"/>
      <c r="F130" s="2" t="s">
        <v>132</v>
      </c>
      <c r="G130" s="2"/>
      <c r="H130" s="2"/>
      <c r="I130" s="2"/>
      <c r="J130" s="4">
        <f>ROUND(J96+J103+J110+SUM(J114:J123)+SUM(J127:J129),5)</f>
        <v>65535.16</v>
      </c>
      <c r="K130" s="4">
        <f>ROUND(K96+K103+K110+SUM(K114:K123)+SUM(K127:K129),5)</f>
        <v>67562.679999999993</v>
      </c>
      <c r="L130" s="5">
        <f>ROUND(IF(K130=0, IF(J130=0, 0, 1), J130/K130),5)</f>
        <v>0.96999000000000002</v>
      </c>
    </row>
    <row r="131" spans="1:12" outlineLevel="3" x14ac:dyDescent="0.25">
      <c r="A131" s="2"/>
      <c r="B131" s="2"/>
      <c r="C131" s="2"/>
      <c r="D131" s="2"/>
      <c r="E131" s="2"/>
      <c r="F131" s="2" t="s">
        <v>133</v>
      </c>
      <c r="G131" s="2"/>
      <c r="H131" s="2"/>
      <c r="I131" s="2"/>
      <c r="J131" s="4"/>
      <c r="K131" s="4"/>
      <c r="L131" s="5"/>
    </row>
    <row r="132" spans="1:12" outlineLevel="3" x14ac:dyDescent="0.25">
      <c r="A132" s="2"/>
      <c r="B132" s="2"/>
      <c r="C132" s="2"/>
      <c r="D132" s="2"/>
      <c r="E132" s="2"/>
      <c r="F132" s="2"/>
      <c r="G132" s="2" t="s">
        <v>134</v>
      </c>
      <c r="H132" s="2"/>
      <c r="I132" s="2"/>
      <c r="J132" s="4">
        <v>12976.57</v>
      </c>
      <c r="K132" s="4">
        <v>13086</v>
      </c>
      <c r="L132" s="5">
        <f t="shared" ref="L132:L143" si="8">ROUND(IF(K132=0, IF(J132=0, 0, 1), J132/K132),5)</f>
        <v>0.99163999999999997</v>
      </c>
    </row>
    <row r="133" spans="1:12" outlineLevel="3" x14ac:dyDescent="0.25">
      <c r="A133" s="2"/>
      <c r="B133" s="2"/>
      <c r="C133" s="2"/>
      <c r="D133" s="2"/>
      <c r="E133" s="2"/>
      <c r="F133" s="2"/>
      <c r="G133" s="2" t="s">
        <v>135</v>
      </c>
      <c r="H133" s="2"/>
      <c r="I133" s="2"/>
      <c r="J133" s="4">
        <v>700</v>
      </c>
      <c r="K133" s="4">
        <v>500</v>
      </c>
      <c r="L133" s="5">
        <f t="shared" si="8"/>
        <v>1.4</v>
      </c>
    </row>
    <row r="134" spans="1:12" outlineLevel="3" x14ac:dyDescent="0.25">
      <c r="A134" s="2"/>
      <c r="B134" s="2"/>
      <c r="C134" s="2"/>
      <c r="D134" s="2"/>
      <c r="E134" s="2"/>
      <c r="F134" s="2"/>
      <c r="G134" s="2" t="s">
        <v>136</v>
      </c>
      <c r="H134" s="2"/>
      <c r="I134" s="2"/>
      <c r="J134" s="4">
        <v>1050.82</v>
      </c>
      <c r="K134" s="4">
        <v>1100</v>
      </c>
      <c r="L134" s="5">
        <f t="shared" si="8"/>
        <v>0.95528999999999997</v>
      </c>
    </row>
    <row r="135" spans="1:12" outlineLevel="3" x14ac:dyDescent="0.25">
      <c r="A135" s="2"/>
      <c r="B135" s="2"/>
      <c r="C135" s="2"/>
      <c r="D135" s="2"/>
      <c r="E135" s="2"/>
      <c r="F135" s="2"/>
      <c r="G135" s="2" t="s">
        <v>137</v>
      </c>
      <c r="H135" s="2"/>
      <c r="I135" s="2"/>
      <c r="J135" s="4">
        <v>4608.1099999999997</v>
      </c>
      <c r="K135" s="4">
        <v>4000</v>
      </c>
      <c r="L135" s="5">
        <f t="shared" si="8"/>
        <v>1.1520300000000001</v>
      </c>
    </row>
    <row r="136" spans="1:12" outlineLevel="3" x14ac:dyDescent="0.25">
      <c r="A136" s="2"/>
      <c r="B136" s="2"/>
      <c r="C136" s="2"/>
      <c r="D136" s="2"/>
      <c r="E136" s="2"/>
      <c r="F136" s="2"/>
      <c r="G136" s="2" t="s">
        <v>138</v>
      </c>
      <c r="H136" s="2"/>
      <c r="I136" s="2"/>
      <c r="J136" s="4">
        <v>2164.23</v>
      </c>
      <c r="K136" s="4">
        <v>3300</v>
      </c>
      <c r="L136" s="5">
        <f t="shared" si="8"/>
        <v>0.65583000000000002</v>
      </c>
    </row>
    <row r="137" spans="1:12" outlineLevel="3" x14ac:dyDescent="0.25">
      <c r="A137" s="2"/>
      <c r="B137" s="2"/>
      <c r="C137" s="2"/>
      <c r="D137" s="2"/>
      <c r="E137" s="2"/>
      <c r="F137" s="2"/>
      <c r="G137" s="2" t="s">
        <v>139</v>
      </c>
      <c r="H137" s="2"/>
      <c r="I137" s="2"/>
      <c r="J137" s="4">
        <v>1661.2</v>
      </c>
      <c r="K137" s="4">
        <v>1350</v>
      </c>
      <c r="L137" s="5">
        <f t="shared" si="8"/>
        <v>1.2305200000000001</v>
      </c>
    </row>
    <row r="138" spans="1:12" outlineLevel="3" x14ac:dyDescent="0.25">
      <c r="A138" s="2"/>
      <c r="B138" s="2"/>
      <c r="C138" s="2"/>
      <c r="D138" s="2"/>
      <c r="E138" s="2"/>
      <c r="F138" s="2"/>
      <c r="G138" s="2" t="s">
        <v>140</v>
      </c>
      <c r="H138" s="2"/>
      <c r="I138" s="2"/>
      <c r="J138" s="4">
        <v>1753.81</v>
      </c>
      <c r="K138" s="4">
        <v>1400</v>
      </c>
      <c r="L138" s="5">
        <f t="shared" si="8"/>
        <v>1.2527200000000001</v>
      </c>
    </row>
    <row r="139" spans="1:12" outlineLevel="3" x14ac:dyDescent="0.25">
      <c r="A139" s="2"/>
      <c r="B139" s="2"/>
      <c r="C139" s="2"/>
      <c r="D139" s="2"/>
      <c r="E139" s="2"/>
      <c r="F139" s="2"/>
      <c r="G139" s="2" t="s">
        <v>141</v>
      </c>
      <c r="H139" s="2"/>
      <c r="I139" s="2"/>
      <c r="J139" s="4">
        <v>906.29</v>
      </c>
      <c r="K139" s="4">
        <v>665</v>
      </c>
      <c r="L139" s="5">
        <f t="shared" si="8"/>
        <v>1.3628400000000001</v>
      </c>
    </row>
    <row r="140" spans="1:12" outlineLevel="3" x14ac:dyDescent="0.25">
      <c r="A140" s="2"/>
      <c r="B140" s="2"/>
      <c r="C140" s="2"/>
      <c r="D140" s="2"/>
      <c r="E140" s="2"/>
      <c r="F140" s="2"/>
      <c r="G140" s="2" t="s">
        <v>142</v>
      </c>
      <c r="H140" s="2"/>
      <c r="I140" s="2"/>
      <c r="J140" s="4">
        <v>0</v>
      </c>
      <c r="K140" s="4">
        <v>450</v>
      </c>
      <c r="L140" s="5">
        <f t="shared" si="8"/>
        <v>0</v>
      </c>
    </row>
    <row r="141" spans="1:12" outlineLevel="3" x14ac:dyDescent="0.25">
      <c r="A141" s="2"/>
      <c r="B141" s="2"/>
      <c r="C141" s="2"/>
      <c r="D141" s="2"/>
      <c r="E141" s="2"/>
      <c r="F141" s="2"/>
      <c r="G141" s="2" t="s">
        <v>143</v>
      </c>
      <c r="H141" s="2"/>
      <c r="I141" s="2"/>
      <c r="J141" s="4">
        <v>5642.25</v>
      </c>
      <c r="K141" s="4">
        <v>6000</v>
      </c>
      <c r="L141" s="5">
        <f t="shared" si="8"/>
        <v>0.94037999999999999</v>
      </c>
    </row>
    <row r="142" spans="1:12" ht="15.75" outlineLevel="3" thickBot="1" x14ac:dyDescent="0.3">
      <c r="A142" s="2"/>
      <c r="B142" s="2"/>
      <c r="C142" s="2"/>
      <c r="D142" s="2"/>
      <c r="E142" s="2"/>
      <c r="F142" s="2"/>
      <c r="G142" s="2" t="s">
        <v>144</v>
      </c>
      <c r="H142" s="2"/>
      <c r="I142" s="2"/>
      <c r="J142" s="6">
        <v>365.5</v>
      </c>
      <c r="K142" s="6">
        <v>150</v>
      </c>
      <c r="L142" s="7">
        <f t="shared" si="8"/>
        <v>2.4366699999999999</v>
      </c>
    </row>
    <row r="143" spans="1:12" outlineLevel="2" x14ac:dyDescent="0.25">
      <c r="A143" s="2"/>
      <c r="B143" s="2"/>
      <c r="C143" s="2"/>
      <c r="D143" s="2"/>
      <c r="E143" s="2"/>
      <c r="F143" s="2" t="s">
        <v>145</v>
      </c>
      <c r="G143" s="2"/>
      <c r="H143" s="2"/>
      <c r="I143" s="2"/>
      <c r="J143" s="4">
        <f>ROUND(SUM(J131:J142),5)</f>
        <v>31828.78</v>
      </c>
      <c r="K143" s="4">
        <f>ROUND(SUM(K131:K142),5)</f>
        <v>32001</v>
      </c>
      <c r="L143" s="5">
        <f t="shared" si="8"/>
        <v>0.99461999999999995</v>
      </c>
    </row>
    <row r="144" spans="1:12" outlineLevel="3" x14ac:dyDescent="0.25">
      <c r="A144" s="2"/>
      <c r="B144" s="2"/>
      <c r="C144" s="2"/>
      <c r="D144" s="2"/>
      <c r="E144" s="2"/>
      <c r="F144" s="2" t="s">
        <v>146</v>
      </c>
      <c r="G144" s="2"/>
      <c r="H144" s="2"/>
      <c r="I144" s="2"/>
      <c r="J144" s="4"/>
      <c r="K144" s="4"/>
      <c r="L144" s="5"/>
    </row>
    <row r="145" spans="1:12" outlineLevel="3" x14ac:dyDescent="0.25">
      <c r="A145" s="2"/>
      <c r="B145" s="2"/>
      <c r="C145" s="2"/>
      <c r="D145" s="2"/>
      <c r="E145" s="2"/>
      <c r="F145" s="2"/>
      <c r="G145" s="2" t="s">
        <v>147</v>
      </c>
      <c r="H145" s="2"/>
      <c r="I145" s="2"/>
      <c r="J145" s="4">
        <v>671.99</v>
      </c>
      <c r="K145" s="4">
        <v>700</v>
      </c>
      <c r="L145" s="5">
        <f>ROUND(IF(K145=0, IF(J145=0, 0, 1), J145/K145),5)</f>
        <v>0.95999000000000001</v>
      </c>
    </row>
    <row r="146" spans="1:12" outlineLevel="3" x14ac:dyDescent="0.25">
      <c r="A146" s="2"/>
      <c r="B146" s="2"/>
      <c r="C146" s="2"/>
      <c r="D146" s="2"/>
      <c r="E146" s="2"/>
      <c r="F146" s="2"/>
      <c r="G146" s="2" t="s">
        <v>148</v>
      </c>
      <c r="H146" s="2"/>
      <c r="I146" s="2"/>
      <c r="J146" s="4">
        <v>259.45</v>
      </c>
      <c r="K146" s="4">
        <v>300</v>
      </c>
      <c r="L146" s="5">
        <f>ROUND(IF(K146=0, IF(J146=0, 0, 1), J146/K146),5)</f>
        <v>0.86482999999999999</v>
      </c>
    </row>
    <row r="147" spans="1:12" outlineLevel="4" x14ac:dyDescent="0.25">
      <c r="A147" s="2"/>
      <c r="B147" s="2"/>
      <c r="C147" s="2"/>
      <c r="D147" s="2"/>
      <c r="E147" s="2"/>
      <c r="F147" s="2"/>
      <c r="G147" s="2" t="s">
        <v>149</v>
      </c>
      <c r="H147" s="2"/>
      <c r="I147" s="2"/>
      <c r="J147" s="4"/>
      <c r="K147" s="4"/>
      <c r="L147" s="5"/>
    </row>
    <row r="148" spans="1:12" outlineLevel="4" x14ac:dyDescent="0.25">
      <c r="A148" s="2"/>
      <c r="B148" s="2"/>
      <c r="C148" s="2"/>
      <c r="D148" s="2"/>
      <c r="E148" s="2"/>
      <c r="F148" s="2"/>
      <c r="G148" s="2"/>
      <c r="H148" s="2" t="s">
        <v>150</v>
      </c>
      <c r="I148" s="2"/>
      <c r="J148" s="4">
        <v>6000</v>
      </c>
      <c r="K148" s="4">
        <v>6474</v>
      </c>
      <c r="L148" s="5">
        <f t="shared" ref="L148:L157" si="9">ROUND(IF(K148=0, IF(J148=0, 0, 1), J148/K148),5)</f>
        <v>0.92678000000000005</v>
      </c>
    </row>
    <row r="149" spans="1:12" outlineLevel="4" x14ac:dyDescent="0.25">
      <c r="A149" s="2"/>
      <c r="B149" s="2"/>
      <c r="C149" s="2"/>
      <c r="D149" s="2"/>
      <c r="E149" s="2"/>
      <c r="F149" s="2"/>
      <c r="G149" s="2"/>
      <c r="H149" s="2" t="s">
        <v>151</v>
      </c>
      <c r="I149" s="2"/>
      <c r="J149" s="4">
        <v>715</v>
      </c>
      <c r="K149" s="4">
        <v>500</v>
      </c>
      <c r="L149" s="5">
        <f t="shared" si="9"/>
        <v>1.43</v>
      </c>
    </row>
    <row r="150" spans="1:12" ht="15.75" outlineLevel="4" thickBot="1" x14ac:dyDescent="0.3">
      <c r="A150" s="2"/>
      <c r="B150" s="2"/>
      <c r="C150" s="2"/>
      <c r="D150" s="2"/>
      <c r="E150" s="2"/>
      <c r="F150" s="2"/>
      <c r="G150" s="2"/>
      <c r="H150" s="2" t="s">
        <v>152</v>
      </c>
      <c r="I150" s="2"/>
      <c r="J150" s="6">
        <v>0</v>
      </c>
      <c r="K150" s="6">
        <v>0</v>
      </c>
      <c r="L150" s="7">
        <f t="shared" si="9"/>
        <v>0</v>
      </c>
    </row>
    <row r="151" spans="1:12" outlineLevel="3" x14ac:dyDescent="0.25">
      <c r="A151" s="2"/>
      <c r="B151" s="2"/>
      <c r="C151" s="2"/>
      <c r="D151" s="2"/>
      <c r="E151" s="2"/>
      <c r="F151" s="2"/>
      <c r="G151" s="2" t="s">
        <v>153</v>
      </c>
      <c r="H151" s="2"/>
      <c r="I151" s="2"/>
      <c r="J151" s="4">
        <f>ROUND(SUM(J147:J150),5)</f>
        <v>6715</v>
      </c>
      <c r="K151" s="4">
        <f>ROUND(SUM(K147:K150),5)</f>
        <v>6974</v>
      </c>
      <c r="L151" s="5">
        <f t="shared" si="9"/>
        <v>0.96286000000000005</v>
      </c>
    </row>
    <row r="152" spans="1:12" outlineLevel="3" x14ac:dyDescent="0.25">
      <c r="A152" s="2"/>
      <c r="B152" s="2"/>
      <c r="C152" s="2"/>
      <c r="D152" s="2"/>
      <c r="E152" s="2"/>
      <c r="F152" s="2"/>
      <c r="G152" s="2" t="s">
        <v>154</v>
      </c>
      <c r="H152" s="2"/>
      <c r="I152" s="2"/>
      <c r="J152" s="4">
        <v>19123.669999999998</v>
      </c>
      <c r="K152" s="4">
        <v>14000</v>
      </c>
      <c r="L152" s="5">
        <f t="shared" si="9"/>
        <v>1.36598</v>
      </c>
    </row>
    <row r="153" spans="1:12" outlineLevel="3" x14ac:dyDescent="0.25">
      <c r="A153" s="2"/>
      <c r="B153" s="2"/>
      <c r="C153" s="2"/>
      <c r="D153" s="2"/>
      <c r="E153" s="2"/>
      <c r="F153" s="2"/>
      <c r="G153" s="2" t="s">
        <v>155</v>
      </c>
      <c r="H153" s="2"/>
      <c r="I153" s="2"/>
      <c r="J153" s="4">
        <v>754.9</v>
      </c>
      <c r="K153" s="4">
        <v>800</v>
      </c>
      <c r="L153" s="5">
        <f t="shared" si="9"/>
        <v>0.94362999999999997</v>
      </c>
    </row>
    <row r="154" spans="1:12" outlineLevel="3" x14ac:dyDescent="0.25">
      <c r="A154" s="2"/>
      <c r="B154" s="2"/>
      <c r="C154" s="2"/>
      <c r="D154" s="2"/>
      <c r="E154" s="2"/>
      <c r="F154" s="2"/>
      <c r="G154" s="2" t="s">
        <v>156</v>
      </c>
      <c r="H154" s="2"/>
      <c r="I154" s="2"/>
      <c r="J154" s="4">
        <v>1410</v>
      </c>
      <c r="K154" s="4">
        <v>1500</v>
      </c>
      <c r="L154" s="5">
        <f t="shared" si="9"/>
        <v>0.94</v>
      </c>
    </row>
    <row r="155" spans="1:12" outlineLevel="3" x14ac:dyDescent="0.25">
      <c r="A155" s="2"/>
      <c r="B155" s="2"/>
      <c r="C155" s="2"/>
      <c r="D155" s="2"/>
      <c r="E155" s="2"/>
      <c r="F155" s="2"/>
      <c r="G155" s="2" t="s">
        <v>157</v>
      </c>
      <c r="H155" s="2"/>
      <c r="I155" s="2"/>
      <c r="J155" s="4">
        <v>3430.82</v>
      </c>
      <c r="K155" s="4">
        <v>4050</v>
      </c>
      <c r="L155" s="5">
        <f t="shared" si="9"/>
        <v>0.84711999999999998</v>
      </c>
    </row>
    <row r="156" spans="1:12" outlineLevel="3" x14ac:dyDescent="0.25">
      <c r="A156" s="2"/>
      <c r="B156" s="2"/>
      <c r="C156" s="2"/>
      <c r="D156" s="2"/>
      <c r="E156" s="2"/>
      <c r="F156" s="2"/>
      <c r="G156" s="2" t="s">
        <v>158</v>
      </c>
      <c r="H156" s="2"/>
      <c r="I156" s="2"/>
      <c r="J156" s="4">
        <v>1235</v>
      </c>
      <c r="K156" s="4">
        <v>1235</v>
      </c>
      <c r="L156" s="5">
        <f t="shared" si="9"/>
        <v>1</v>
      </c>
    </row>
    <row r="157" spans="1:12" outlineLevel="3" x14ac:dyDescent="0.25">
      <c r="A157" s="2"/>
      <c r="B157" s="2"/>
      <c r="C157" s="2"/>
      <c r="D157" s="2"/>
      <c r="E157" s="2"/>
      <c r="F157" s="2"/>
      <c r="G157" s="2" t="s">
        <v>159</v>
      </c>
      <c r="H157" s="2"/>
      <c r="I157" s="2"/>
      <c r="J157" s="4">
        <v>1500</v>
      </c>
      <c r="K157" s="4">
        <v>1500</v>
      </c>
      <c r="L157" s="5">
        <f t="shared" si="9"/>
        <v>1</v>
      </c>
    </row>
    <row r="158" spans="1:12" outlineLevel="4" x14ac:dyDescent="0.25">
      <c r="A158" s="2"/>
      <c r="B158" s="2"/>
      <c r="C158" s="2"/>
      <c r="D158" s="2"/>
      <c r="E158" s="2"/>
      <c r="F158" s="2"/>
      <c r="G158" s="2" t="s">
        <v>160</v>
      </c>
      <c r="H158" s="2"/>
      <c r="I158" s="2"/>
      <c r="J158" s="4"/>
      <c r="K158" s="4"/>
      <c r="L158" s="5"/>
    </row>
    <row r="159" spans="1:12" outlineLevel="4" x14ac:dyDescent="0.25">
      <c r="A159" s="2"/>
      <c r="B159" s="2"/>
      <c r="C159" s="2"/>
      <c r="D159" s="2"/>
      <c r="E159" s="2"/>
      <c r="F159" s="2"/>
      <c r="G159" s="2"/>
      <c r="H159" s="2" t="s">
        <v>161</v>
      </c>
      <c r="I159" s="2"/>
      <c r="J159" s="4">
        <v>9218.3700000000008</v>
      </c>
      <c r="K159" s="4"/>
      <c r="L159" s="5"/>
    </row>
    <row r="160" spans="1:12" ht="15.75" outlineLevel="4" thickBot="1" x14ac:dyDescent="0.3">
      <c r="A160" s="2"/>
      <c r="B160" s="2"/>
      <c r="C160" s="2"/>
      <c r="D160" s="2"/>
      <c r="E160" s="2"/>
      <c r="F160" s="2"/>
      <c r="G160" s="2"/>
      <c r="H160" s="2" t="s">
        <v>162</v>
      </c>
      <c r="I160" s="2"/>
      <c r="J160" s="6">
        <v>3872.12</v>
      </c>
      <c r="K160" s="6">
        <v>1500</v>
      </c>
      <c r="L160" s="7">
        <f t="shared" ref="L160:L174" si="10">ROUND(IF(K160=0, IF(J160=0, 0, 1), J160/K160),5)</f>
        <v>2.58141</v>
      </c>
    </row>
    <row r="161" spans="1:12" outlineLevel="3" x14ac:dyDescent="0.25">
      <c r="A161" s="2"/>
      <c r="B161" s="2"/>
      <c r="C161" s="2"/>
      <c r="D161" s="2"/>
      <c r="E161" s="2"/>
      <c r="F161" s="2"/>
      <c r="G161" s="2" t="s">
        <v>163</v>
      </c>
      <c r="H161" s="2"/>
      <c r="I161" s="2"/>
      <c r="J161" s="4">
        <f>ROUND(SUM(J158:J160),5)</f>
        <v>13090.49</v>
      </c>
      <c r="K161" s="4">
        <f>ROUND(SUM(K158:K160),5)</f>
        <v>1500</v>
      </c>
      <c r="L161" s="5">
        <f t="shared" si="10"/>
        <v>8.7269900000000007</v>
      </c>
    </row>
    <row r="162" spans="1:12" outlineLevel="3" x14ac:dyDescent="0.25">
      <c r="A162" s="2"/>
      <c r="B162" s="2"/>
      <c r="C162" s="2"/>
      <c r="D162" s="2"/>
      <c r="E162" s="2"/>
      <c r="F162" s="2"/>
      <c r="G162" s="2" t="s">
        <v>164</v>
      </c>
      <c r="H162" s="2"/>
      <c r="I162" s="2"/>
      <c r="J162" s="4">
        <v>50</v>
      </c>
      <c r="K162" s="4">
        <v>50</v>
      </c>
      <c r="L162" s="5">
        <f t="shared" si="10"/>
        <v>1</v>
      </c>
    </row>
    <row r="163" spans="1:12" outlineLevel="3" x14ac:dyDescent="0.25">
      <c r="A163" s="2"/>
      <c r="B163" s="2"/>
      <c r="C163" s="2"/>
      <c r="D163" s="2"/>
      <c r="E163" s="2"/>
      <c r="F163" s="2"/>
      <c r="G163" s="2" t="s">
        <v>165</v>
      </c>
      <c r="H163" s="2"/>
      <c r="I163" s="2"/>
      <c r="J163" s="4">
        <v>2002.69</v>
      </c>
      <c r="K163" s="4">
        <v>2000</v>
      </c>
      <c r="L163" s="5">
        <f t="shared" si="10"/>
        <v>1.00135</v>
      </c>
    </row>
    <row r="164" spans="1:12" outlineLevel="3" x14ac:dyDescent="0.25">
      <c r="A164" s="2"/>
      <c r="B164" s="2"/>
      <c r="C164" s="2"/>
      <c r="D164" s="2"/>
      <c r="E164" s="2"/>
      <c r="F164" s="2"/>
      <c r="G164" s="2" t="s">
        <v>166</v>
      </c>
      <c r="H164" s="2"/>
      <c r="I164" s="2"/>
      <c r="J164" s="4">
        <v>133.27000000000001</v>
      </c>
      <c r="K164" s="4">
        <v>200</v>
      </c>
      <c r="L164" s="5">
        <f t="shared" si="10"/>
        <v>0.66635</v>
      </c>
    </row>
    <row r="165" spans="1:12" outlineLevel="3" x14ac:dyDescent="0.25">
      <c r="A165" s="2"/>
      <c r="B165" s="2"/>
      <c r="C165" s="2"/>
      <c r="D165" s="2"/>
      <c r="E165" s="2"/>
      <c r="F165" s="2"/>
      <c r="G165" s="2" t="s">
        <v>167</v>
      </c>
      <c r="H165" s="2"/>
      <c r="I165" s="2"/>
      <c r="J165" s="4">
        <v>0</v>
      </c>
      <c r="K165" s="4">
        <v>100</v>
      </c>
      <c r="L165" s="5">
        <f t="shared" si="10"/>
        <v>0</v>
      </c>
    </row>
    <row r="166" spans="1:12" outlineLevel="3" x14ac:dyDescent="0.25">
      <c r="A166" s="2"/>
      <c r="B166" s="2"/>
      <c r="C166" s="2"/>
      <c r="D166" s="2"/>
      <c r="E166" s="2"/>
      <c r="F166" s="2"/>
      <c r="G166" s="2" t="s">
        <v>168</v>
      </c>
      <c r="H166" s="2"/>
      <c r="I166" s="2"/>
      <c r="J166" s="4">
        <v>0</v>
      </c>
      <c r="K166" s="4">
        <v>350</v>
      </c>
      <c r="L166" s="5">
        <f t="shared" si="10"/>
        <v>0</v>
      </c>
    </row>
    <row r="167" spans="1:12" outlineLevel="3" x14ac:dyDescent="0.25">
      <c r="A167" s="2"/>
      <c r="B167" s="2"/>
      <c r="C167" s="2"/>
      <c r="D167" s="2"/>
      <c r="E167" s="2"/>
      <c r="F167" s="2"/>
      <c r="G167" s="2" t="s">
        <v>169</v>
      </c>
      <c r="H167" s="2"/>
      <c r="I167" s="2"/>
      <c r="J167" s="4">
        <v>0</v>
      </c>
      <c r="K167" s="4">
        <v>250</v>
      </c>
      <c r="L167" s="5">
        <f t="shared" si="10"/>
        <v>0</v>
      </c>
    </row>
    <row r="168" spans="1:12" outlineLevel="3" x14ac:dyDescent="0.25">
      <c r="A168" s="2"/>
      <c r="B168" s="2"/>
      <c r="C168" s="2"/>
      <c r="D168" s="2"/>
      <c r="E168" s="2"/>
      <c r="F168" s="2"/>
      <c r="G168" s="2" t="s">
        <v>170</v>
      </c>
      <c r="H168" s="2"/>
      <c r="I168" s="2"/>
      <c r="J168" s="4">
        <v>128.84</v>
      </c>
      <c r="K168" s="4">
        <v>200</v>
      </c>
      <c r="L168" s="5">
        <f t="shared" si="10"/>
        <v>0.64419999999999999</v>
      </c>
    </row>
    <row r="169" spans="1:12" outlineLevel="3" x14ac:dyDescent="0.25">
      <c r="A169" s="2"/>
      <c r="B169" s="2"/>
      <c r="C169" s="2"/>
      <c r="D169" s="2"/>
      <c r="E169" s="2"/>
      <c r="F169" s="2"/>
      <c r="G169" s="2" t="s">
        <v>171</v>
      </c>
      <c r="H169" s="2"/>
      <c r="I169" s="2"/>
      <c r="J169" s="4">
        <v>68.010000000000005</v>
      </c>
      <c r="K169" s="4">
        <v>200</v>
      </c>
      <c r="L169" s="5">
        <f t="shared" si="10"/>
        <v>0.34005000000000002</v>
      </c>
    </row>
    <row r="170" spans="1:12" outlineLevel="3" x14ac:dyDescent="0.25">
      <c r="A170" s="2"/>
      <c r="B170" s="2"/>
      <c r="C170" s="2"/>
      <c r="D170" s="2"/>
      <c r="E170" s="2"/>
      <c r="F170" s="2"/>
      <c r="G170" s="2" t="s">
        <v>172</v>
      </c>
      <c r="H170" s="2"/>
      <c r="I170" s="2"/>
      <c r="J170" s="4">
        <v>0</v>
      </c>
      <c r="K170" s="4">
        <v>0</v>
      </c>
      <c r="L170" s="5">
        <f t="shared" si="10"/>
        <v>0</v>
      </c>
    </row>
    <row r="171" spans="1:12" outlineLevel="3" x14ac:dyDescent="0.25">
      <c r="A171" s="2"/>
      <c r="B171" s="2"/>
      <c r="C171" s="2"/>
      <c r="D171" s="2"/>
      <c r="E171" s="2"/>
      <c r="F171" s="2"/>
      <c r="G171" s="2" t="s">
        <v>173</v>
      </c>
      <c r="H171" s="2"/>
      <c r="I171" s="2"/>
      <c r="J171" s="4">
        <v>207.9</v>
      </c>
      <c r="K171" s="4">
        <v>200</v>
      </c>
      <c r="L171" s="5">
        <f t="shared" si="10"/>
        <v>1.0395000000000001</v>
      </c>
    </row>
    <row r="172" spans="1:12" outlineLevel="3" x14ac:dyDescent="0.25">
      <c r="A172" s="2"/>
      <c r="B172" s="2"/>
      <c r="C172" s="2"/>
      <c r="D172" s="2"/>
      <c r="E172" s="2"/>
      <c r="F172" s="2"/>
      <c r="G172" s="2" t="s">
        <v>174</v>
      </c>
      <c r="H172" s="2"/>
      <c r="I172" s="2"/>
      <c r="J172" s="4">
        <v>825.5</v>
      </c>
      <c r="K172" s="4">
        <v>1100</v>
      </c>
      <c r="L172" s="5">
        <f t="shared" si="10"/>
        <v>0.75044999999999995</v>
      </c>
    </row>
    <row r="173" spans="1:12" ht="15.75" outlineLevel="3" thickBot="1" x14ac:dyDescent="0.3">
      <c r="A173" s="2"/>
      <c r="B173" s="2"/>
      <c r="C173" s="2"/>
      <c r="D173" s="2"/>
      <c r="E173" s="2"/>
      <c r="F173" s="2"/>
      <c r="G173" s="2" t="s">
        <v>175</v>
      </c>
      <c r="H173" s="2"/>
      <c r="I173" s="2"/>
      <c r="J173" s="6">
        <v>100</v>
      </c>
      <c r="K173" s="6">
        <v>100</v>
      </c>
      <c r="L173" s="7">
        <f t="shared" si="10"/>
        <v>1</v>
      </c>
    </row>
    <row r="174" spans="1:12" outlineLevel="2" x14ac:dyDescent="0.25">
      <c r="A174" s="2"/>
      <c r="B174" s="2"/>
      <c r="C174" s="2"/>
      <c r="D174" s="2"/>
      <c r="E174" s="2"/>
      <c r="F174" s="2" t="s">
        <v>176</v>
      </c>
      <c r="G174" s="2"/>
      <c r="H174" s="2"/>
      <c r="I174" s="2"/>
      <c r="J174" s="4">
        <f>ROUND(SUM(J144:J146)+SUM(J151:J157)+SUM(J161:J173),5)</f>
        <v>51707.53</v>
      </c>
      <c r="K174" s="4">
        <f>ROUND(SUM(K144:K146)+SUM(K151:K157)+SUM(K161:K173),5)</f>
        <v>37309</v>
      </c>
      <c r="L174" s="5">
        <f t="shared" si="10"/>
        <v>1.3859300000000001</v>
      </c>
    </row>
    <row r="175" spans="1:12" outlineLevel="3" x14ac:dyDescent="0.25">
      <c r="A175" s="2"/>
      <c r="B175" s="2"/>
      <c r="C175" s="2"/>
      <c r="D175" s="2"/>
      <c r="E175" s="2"/>
      <c r="F175" s="2" t="s">
        <v>177</v>
      </c>
      <c r="G175" s="2"/>
      <c r="H175" s="2"/>
      <c r="I175" s="2"/>
      <c r="J175" s="4"/>
      <c r="K175" s="4"/>
      <c r="L175" s="5"/>
    </row>
    <row r="176" spans="1:12" outlineLevel="3" x14ac:dyDescent="0.25">
      <c r="A176" s="2"/>
      <c r="B176" s="2"/>
      <c r="C176" s="2"/>
      <c r="D176" s="2"/>
      <c r="E176" s="2"/>
      <c r="F176" s="2"/>
      <c r="G176" s="2" t="s">
        <v>178</v>
      </c>
      <c r="H176" s="2"/>
      <c r="I176" s="2"/>
      <c r="J176" s="4">
        <v>300</v>
      </c>
      <c r="K176" s="4">
        <v>300</v>
      </c>
      <c r="L176" s="5">
        <f t="shared" ref="L176:L182" si="11">ROUND(IF(K176=0, IF(J176=0, 0, 1), J176/K176),5)</f>
        <v>1</v>
      </c>
    </row>
    <row r="177" spans="1:12" outlineLevel="3" x14ac:dyDescent="0.25">
      <c r="A177" s="2"/>
      <c r="B177" s="2"/>
      <c r="C177" s="2"/>
      <c r="D177" s="2"/>
      <c r="E177" s="2"/>
      <c r="F177" s="2"/>
      <c r="G177" s="2" t="s">
        <v>179</v>
      </c>
      <c r="H177" s="2"/>
      <c r="I177" s="2"/>
      <c r="J177" s="4">
        <v>17685</v>
      </c>
      <c r="K177" s="4">
        <v>17685</v>
      </c>
      <c r="L177" s="5">
        <f t="shared" si="11"/>
        <v>1</v>
      </c>
    </row>
    <row r="178" spans="1:12" outlineLevel="3" x14ac:dyDescent="0.25">
      <c r="A178" s="2"/>
      <c r="B178" s="2"/>
      <c r="C178" s="2"/>
      <c r="D178" s="2"/>
      <c r="E178" s="2"/>
      <c r="F178" s="2"/>
      <c r="G178" s="2" t="s">
        <v>180</v>
      </c>
      <c r="H178" s="2"/>
      <c r="I178" s="2"/>
      <c r="J178" s="4">
        <v>200</v>
      </c>
      <c r="K178" s="4">
        <v>100</v>
      </c>
      <c r="L178" s="5">
        <f t="shared" si="11"/>
        <v>2</v>
      </c>
    </row>
    <row r="179" spans="1:12" outlineLevel="3" x14ac:dyDescent="0.25">
      <c r="A179" s="2"/>
      <c r="B179" s="2"/>
      <c r="C179" s="2"/>
      <c r="D179" s="2"/>
      <c r="E179" s="2"/>
      <c r="F179" s="2"/>
      <c r="G179" s="2" t="s">
        <v>181</v>
      </c>
      <c r="H179" s="2"/>
      <c r="I179" s="2"/>
      <c r="J179" s="4">
        <v>1000</v>
      </c>
      <c r="K179" s="4">
        <v>1000</v>
      </c>
      <c r="L179" s="5">
        <f t="shared" si="11"/>
        <v>1</v>
      </c>
    </row>
    <row r="180" spans="1:12" outlineLevel="3" x14ac:dyDescent="0.25">
      <c r="A180" s="2"/>
      <c r="B180" s="2"/>
      <c r="C180" s="2"/>
      <c r="D180" s="2"/>
      <c r="E180" s="2"/>
      <c r="F180" s="2"/>
      <c r="G180" s="2" t="s">
        <v>182</v>
      </c>
      <c r="H180" s="2"/>
      <c r="I180" s="2"/>
      <c r="J180" s="4">
        <v>250</v>
      </c>
      <c r="K180" s="4">
        <v>250</v>
      </c>
      <c r="L180" s="5">
        <f t="shared" si="11"/>
        <v>1</v>
      </c>
    </row>
    <row r="181" spans="1:12" ht="15.75" outlineLevel="3" thickBot="1" x14ac:dyDescent="0.3">
      <c r="A181" s="2"/>
      <c r="B181" s="2"/>
      <c r="C181" s="2"/>
      <c r="D181" s="2"/>
      <c r="E181" s="2"/>
      <c r="F181" s="2"/>
      <c r="G181" s="2" t="s">
        <v>183</v>
      </c>
      <c r="H181" s="2"/>
      <c r="I181" s="2"/>
      <c r="J181" s="6">
        <v>200</v>
      </c>
      <c r="K181" s="6">
        <v>100</v>
      </c>
      <c r="L181" s="7">
        <f t="shared" si="11"/>
        <v>2</v>
      </c>
    </row>
    <row r="182" spans="1:12" outlineLevel="2" x14ac:dyDescent="0.25">
      <c r="A182" s="2"/>
      <c r="B182" s="2"/>
      <c r="C182" s="2"/>
      <c r="D182" s="2"/>
      <c r="E182" s="2"/>
      <c r="F182" s="2" t="s">
        <v>184</v>
      </c>
      <c r="G182" s="2"/>
      <c r="H182" s="2"/>
      <c r="I182" s="2"/>
      <c r="J182" s="4">
        <f>ROUND(SUM(J175:J181),5)</f>
        <v>19635</v>
      </c>
      <c r="K182" s="4">
        <f>ROUND(SUM(K175:K181),5)</f>
        <v>19435</v>
      </c>
      <c r="L182" s="5">
        <f t="shared" si="11"/>
        <v>1.0102899999999999</v>
      </c>
    </row>
    <row r="183" spans="1:12" outlineLevel="3" x14ac:dyDescent="0.25">
      <c r="A183" s="2"/>
      <c r="B183" s="2"/>
      <c r="C183" s="2"/>
      <c r="D183" s="2"/>
      <c r="E183" s="2"/>
      <c r="F183" s="2" t="s">
        <v>185</v>
      </c>
      <c r="G183" s="2"/>
      <c r="H183" s="2"/>
      <c r="I183" s="2"/>
      <c r="J183" s="4"/>
      <c r="K183" s="4"/>
      <c r="L183" s="5"/>
    </row>
    <row r="184" spans="1:12" outlineLevel="3" x14ac:dyDescent="0.25">
      <c r="A184" s="2"/>
      <c r="B184" s="2"/>
      <c r="C184" s="2"/>
      <c r="D184" s="2"/>
      <c r="E184" s="2"/>
      <c r="F184" s="2"/>
      <c r="G184" s="2" t="s">
        <v>186</v>
      </c>
      <c r="H184" s="2"/>
      <c r="I184" s="2"/>
      <c r="J184" s="4">
        <v>311.99</v>
      </c>
      <c r="K184" s="4">
        <v>500</v>
      </c>
      <c r="L184" s="5">
        <f>ROUND(IF(K184=0, IF(J184=0, 0, 1), J184/K184),5)</f>
        <v>0.62397999999999998</v>
      </c>
    </row>
    <row r="185" spans="1:12" outlineLevel="3" x14ac:dyDescent="0.25">
      <c r="A185" s="2"/>
      <c r="B185" s="2"/>
      <c r="C185" s="2"/>
      <c r="D185" s="2"/>
      <c r="E185" s="2"/>
      <c r="F185" s="2"/>
      <c r="G185" s="2" t="s">
        <v>187</v>
      </c>
      <c r="H185" s="2"/>
      <c r="I185" s="2"/>
      <c r="J185" s="4">
        <v>1518.06</v>
      </c>
      <c r="K185" s="4">
        <v>3225</v>
      </c>
      <c r="L185" s="5">
        <f>ROUND(IF(K185=0, IF(J185=0, 0, 1), J185/K185),5)</f>
        <v>0.47072000000000003</v>
      </c>
    </row>
    <row r="186" spans="1:12" outlineLevel="3" x14ac:dyDescent="0.25">
      <c r="A186" s="2"/>
      <c r="B186" s="2"/>
      <c r="C186" s="2"/>
      <c r="D186" s="2"/>
      <c r="E186" s="2"/>
      <c r="F186" s="2"/>
      <c r="G186" s="2" t="s">
        <v>188</v>
      </c>
      <c r="H186" s="2"/>
      <c r="I186" s="2"/>
      <c r="J186" s="4">
        <v>1700</v>
      </c>
      <c r="K186" s="4">
        <v>1700</v>
      </c>
      <c r="L186" s="5">
        <f>ROUND(IF(K186=0, IF(J186=0, 0, 1), J186/K186),5)</f>
        <v>1</v>
      </c>
    </row>
    <row r="187" spans="1:12" ht="15.75" outlineLevel="3" thickBot="1" x14ac:dyDescent="0.3">
      <c r="A187" s="2"/>
      <c r="B187" s="2"/>
      <c r="C187" s="2"/>
      <c r="D187" s="2"/>
      <c r="E187" s="2"/>
      <c r="F187" s="2"/>
      <c r="G187" s="2" t="s">
        <v>189</v>
      </c>
      <c r="H187" s="2"/>
      <c r="I187" s="2"/>
      <c r="J187" s="6">
        <v>103.73</v>
      </c>
      <c r="K187" s="6">
        <v>100</v>
      </c>
      <c r="L187" s="7">
        <f>ROUND(IF(K187=0, IF(J187=0, 0, 1), J187/K187),5)</f>
        <v>1.0373000000000001</v>
      </c>
    </row>
    <row r="188" spans="1:12" outlineLevel="2" x14ac:dyDescent="0.25">
      <c r="A188" s="2"/>
      <c r="B188" s="2"/>
      <c r="C188" s="2"/>
      <c r="D188" s="2"/>
      <c r="E188" s="2"/>
      <c r="F188" s="2" t="s">
        <v>190</v>
      </c>
      <c r="G188" s="2"/>
      <c r="H188" s="2"/>
      <c r="I188" s="2"/>
      <c r="J188" s="4">
        <f>ROUND(SUM(J183:J187),5)</f>
        <v>3633.78</v>
      </c>
      <c r="K188" s="4">
        <f>ROUND(SUM(K183:K187),5)</f>
        <v>5525</v>
      </c>
      <c r="L188" s="5">
        <f>ROUND(IF(K188=0, IF(J188=0, 0, 1), J188/K188),5)</f>
        <v>0.65769999999999995</v>
      </c>
    </row>
    <row r="189" spans="1:12" outlineLevel="3" x14ac:dyDescent="0.25">
      <c r="A189" s="2"/>
      <c r="B189" s="2"/>
      <c r="C189" s="2"/>
      <c r="D189" s="2"/>
      <c r="E189" s="2"/>
      <c r="F189" s="2" t="s">
        <v>191</v>
      </c>
      <c r="G189" s="2"/>
      <c r="H189" s="2"/>
      <c r="I189" s="2"/>
      <c r="J189" s="4"/>
      <c r="K189" s="4"/>
      <c r="L189" s="5"/>
    </row>
    <row r="190" spans="1:12" outlineLevel="3" x14ac:dyDescent="0.25">
      <c r="A190" s="2"/>
      <c r="B190" s="2"/>
      <c r="C190" s="2"/>
      <c r="D190" s="2"/>
      <c r="E190" s="2"/>
      <c r="F190" s="2"/>
      <c r="G190" s="2" t="s">
        <v>192</v>
      </c>
      <c r="H190" s="2"/>
      <c r="I190" s="2"/>
      <c r="J190" s="4">
        <v>8561.26</v>
      </c>
      <c r="K190" s="4">
        <v>9618.27</v>
      </c>
      <c r="L190" s="5">
        <f t="shared" ref="L190:L197" si="12">ROUND(IF(K190=0, IF(J190=0, 0, 1), J190/K190),5)</f>
        <v>0.8901</v>
      </c>
    </row>
    <row r="191" spans="1:12" outlineLevel="3" x14ac:dyDescent="0.25">
      <c r="A191" s="2"/>
      <c r="B191" s="2"/>
      <c r="C191" s="2"/>
      <c r="D191" s="2"/>
      <c r="E191" s="2"/>
      <c r="F191" s="2"/>
      <c r="G191" s="2" t="s">
        <v>193</v>
      </c>
      <c r="H191" s="2"/>
      <c r="I191" s="2"/>
      <c r="J191" s="4">
        <v>2002.32</v>
      </c>
      <c r="K191" s="4">
        <v>2249.4299999999998</v>
      </c>
      <c r="L191" s="5">
        <f t="shared" si="12"/>
        <v>0.89015</v>
      </c>
    </row>
    <row r="192" spans="1:12" ht="15.75" outlineLevel="3" thickBot="1" x14ac:dyDescent="0.3">
      <c r="A192" s="2"/>
      <c r="B192" s="2"/>
      <c r="C192" s="2"/>
      <c r="D192" s="2"/>
      <c r="E192" s="2"/>
      <c r="F192" s="2"/>
      <c r="G192" s="2" t="s">
        <v>194</v>
      </c>
      <c r="H192" s="2"/>
      <c r="I192" s="2"/>
      <c r="J192" s="8">
        <v>2680</v>
      </c>
      <c r="K192" s="8">
        <v>1725</v>
      </c>
      <c r="L192" s="9">
        <f t="shared" si="12"/>
        <v>1.55362</v>
      </c>
    </row>
    <row r="193" spans="1:12" ht="15.75" outlineLevel="2" thickBot="1" x14ac:dyDescent="0.3">
      <c r="A193" s="2"/>
      <c r="B193" s="2"/>
      <c r="C193" s="2"/>
      <c r="D193" s="2"/>
      <c r="E193" s="2"/>
      <c r="F193" s="2" t="s">
        <v>195</v>
      </c>
      <c r="G193" s="2"/>
      <c r="H193" s="2"/>
      <c r="I193" s="2"/>
      <c r="J193" s="10">
        <f>ROUND(SUM(J189:J192),5)</f>
        <v>13243.58</v>
      </c>
      <c r="K193" s="10">
        <f>ROUND(SUM(K189:K192),5)</f>
        <v>13592.7</v>
      </c>
      <c r="L193" s="11">
        <f t="shared" si="12"/>
        <v>0.97431999999999996</v>
      </c>
    </row>
    <row r="194" spans="1:12" ht="15.75" outlineLevel="1" thickBot="1" x14ac:dyDescent="0.3">
      <c r="A194" s="2"/>
      <c r="B194" s="2"/>
      <c r="C194" s="2"/>
      <c r="D194" s="2"/>
      <c r="E194" s="2" t="s">
        <v>196</v>
      </c>
      <c r="F194" s="2"/>
      <c r="G194" s="2"/>
      <c r="H194" s="2"/>
      <c r="I194" s="2"/>
      <c r="J194" s="10">
        <f>ROUND(J44+J61+J83+J95+J130+J143+J174+J182+J188+J193,5)</f>
        <v>372626.52</v>
      </c>
      <c r="K194" s="10">
        <f>ROUND(K44+K61+K83+K95+K130+K143+K174+K182+K188+K193,5)</f>
        <v>360897.48</v>
      </c>
      <c r="L194" s="11">
        <f t="shared" si="12"/>
        <v>1.0325</v>
      </c>
    </row>
    <row r="195" spans="1:12" ht="15.75" thickBot="1" x14ac:dyDescent="0.3">
      <c r="A195" s="2"/>
      <c r="B195" s="2"/>
      <c r="C195" s="2"/>
      <c r="D195" s="2" t="s">
        <v>197</v>
      </c>
      <c r="E195" s="2"/>
      <c r="F195" s="2"/>
      <c r="G195" s="2"/>
      <c r="H195" s="2"/>
      <c r="I195" s="2"/>
      <c r="J195" s="10">
        <f>ROUND(J43+J194,5)</f>
        <v>372626.52</v>
      </c>
      <c r="K195" s="10">
        <f>ROUND(K43+K194,5)</f>
        <v>360897.48</v>
      </c>
      <c r="L195" s="11">
        <f t="shared" si="12"/>
        <v>1.0325</v>
      </c>
    </row>
    <row r="196" spans="1:12" ht="15.75" thickBot="1" x14ac:dyDescent="0.3">
      <c r="A196" s="2"/>
      <c r="B196" s="2" t="s">
        <v>198</v>
      </c>
      <c r="C196" s="2"/>
      <c r="D196" s="2"/>
      <c r="E196" s="2"/>
      <c r="F196" s="2"/>
      <c r="G196" s="2"/>
      <c r="H196" s="2"/>
      <c r="I196" s="2"/>
      <c r="J196" s="10">
        <f>ROUND(J6+J42-J195,5)</f>
        <v>5989.64</v>
      </c>
      <c r="K196" s="10">
        <f>ROUND(K6+K42-K195,5)</f>
        <v>894.96</v>
      </c>
      <c r="L196" s="11">
        <f t="shared" si="12"/>
        <v>6.6926300000000003</v>
      </c>
    </row>
    <row r="197" spans="1:12" s="16" customFormat="1" ht="12.75" thickBot="1" x14ac:dyDescent="0.25">
      <c r="A197" s="2" t="s">
        <v>199</v>
      </c>
      <c r="B197" s="2"/>
      <c r="C197" s="2"/>
      <c r="D197" s="2"/>
      <c r="E197" s="2"/>
      <c r="F197" s="2"/>
      <c r="G197" s="2"/>
      <c r="H197" s="2"/>
      <c r="I197" s="2"/>
      <c r="J197" s="14">
        <f>J196</f>
        <v>5989.64</v>
      </c>
      <c r="K197" s="14">
        <f>K196</f>
        <v>894.96</v>
      </c>
      <c r="L197" s="15">
        <f t="shared" si="12"/>
        <v>6.6926300000000003</v>
      </c>
    </row>
    <row r="198" spans="1:12" ht="15.75" thickTop="1" x14ac:dyDescent="0.25"/>
  </sheetData>
  <autoFilter ref="J5:L197"/>
  <pageMargins left="0.7" right="0.7" top="0.75" bottom="0.75" header="0.1" footer="0.3"/>
  <pageSetup orientation="portrait" r:id="rId1"/>
  <headerFooter>
    <oddFooter>&amp;R&amp;"Arial,Bold"&amp;9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Paul</cp:lastModifiedBy>
  <dcterms:created xsi:type="dcterms:W3CDTF">2019-08-14T15:41:46Z</dcterms:created>
  <dcterms:modified xsi:type="dcterms:W3CDTF">2019-08-20T15:25:02Z</dcterms:modified>
</cp:coreProperties>
</file>