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6840"/>
  </bookViews>
  <sheets>
    <sheet name="Sheet1" sheetId="1" r:id="rId1"/>
  </sheets>
  <definedNames>
    <definedName name="_xlnm._FilterDatabase" localSheetId="0" hidden="1">Sheet1!$G$5:$I$76</definedName>
    <definedName name="_xlnm.Print_Titles" localSheetId="0">Sheet1!$4:$5</definedName>
    <definedName name="QB_COLUMN_59200" localSheetId="0" hidden="1">Sheet1!$G$5</definedName>
    <definedName name="QB_COLUMN_61210" localSheetId="0" hidden="1">Sheet1!$H$5</definedName>
    <definedName name="QB_COLUMN_63620" localSheetId="0" hidden="1">Sheet1!$I$5</definedName>
    <definedName name="QB_COMPANY_0" localSheetId="0" hidden="1">Sheet1!$A$1</definedName>
    <definedName name="QB_DATA_0" localSheetId="0" hidden="1">Sheet1!$10:$10,Sheet1!$11:$11,Sheet1!$12:$12,Sheet1!$14:$14,Sheet1!$15:$15,Sheet1!$17:$17,Sheet1!$18:$18,Sheet1!$19:$19,Sheet1!$20:$20,Sheet1!$21:$21,Sheet1!$22:$22,Sheet1!$23:$23,Sheet1!$25:$25,Sheet1!$27:$27,Sheet1!$28:$28,Sheet1!$31:$31</definedName>
    <definedName name="QB_DATA_1" localSheetId="0" hidden="1">Sheet1!$32:$32,Sheet1!$33:$33,Sheet1!$36:$36,Sheet1!$37:$37,Sheet1!$39:$39,Sheet1!$40:$40,Sheet1!$43:$43,Sheet1!$51:$51,Sheet1!$52:$52,Sheet1!$53:$53,Sheet1!$54:$54,Sheet1!$55:$55,Sheet1!$60:$60,Sheet1!$62:$62,Sheet1!$63:$63,Sheet1!$64:$64</definedName>
    <definedName name="QB_DATA_2" localSheetId="0" hidden="1">Sheet1!$65:$65,Sheet1!$66:$66,Sheet1!$67:$67,Sheet1!$68:$68,Sheet1!$69:$69,Sheet1!$70:$70,Sheet1!$71:$71,Sheet1!$72:$72,Sheet1!$74:$74</definedName>
    <definedName name="QB_DATE_1" localSheetId="0" hidden="1">Sheet1!$I$2</definedName>
    <definedName name="QB_FORMULA_0" localSheetId="0" hidden="1">Sheet1!$I$10,Sheet1!$I$11,Sheet1!$I$12,Sheet1!$I$14,Sheet1!$I$15,Sheet1!$G$16,Sheet1!$H$16,Sheet1!$I$16,Sheet1!$I$17,Sheet1!$I$18,Sheet1!$I$19,Sheet1!$I$20,Sheet1!$I$21,Sheet1!$I$22,Sheet1!$I$23,Sheet1!$G$24</definedName>
    <definedName name="QB_FORMULA_1" localSheetId="0" hidden="1">Sheet1!$H$24,Sheet1!$I$24,Sheet1!$I$25,Sheet1!$I$27,Sheet1!$I$28,Sheet1!$G$29,Sheet1!$H$29,Sheet1!$I$29,Sheet1!$I$31,Sheet1!$I$32,Sheet1!$I$33,Sheet1!$G$34,Sheet1!$H$34,Sheet1!$I$34,Sheet1!$I$36,Sheet1!$I$37</definedName>
    <definedName name="QB_FORMULA_2" localSheetId="0" hidden="1">Sheet1!$G$38,Sheet1!$H$38,Sheet1!$I$38,Sheet1!$I$39,Sheet1!$I$40,Sheet1!$G$41,Sheet1!$H$41,Sheet1!$I$41,Sheet1!$I$43,Sheet1!$G$44,Sheet1!$H$44,Sheet1!$I$44,Sheet1!$G$45,Sheet1!$H$45,Sheet1!$I$45,Sheet1!$G$46</definedName>
    <definedName name="QB_FORMULA_3" localSheetId="0" hidden="1">Sheet1!$H$46,Sheet1!$I$46,Sheet1!$I$51,Sheet1!$I$52,Sheet1!$I$53,Sheet1!$I$54,Sheet1!$I$55,Sheet1!$G$56,Sheet1!$H$56,Sheet1!$I$56,Sheet1!$G$57,Sheet1!$H$57,Sheet1!$I$57,Sheet1!$G$58,Sheet1!$H$58,Sheet1!$I$58</definedName>
    <definedName name="QB_FORMULA_4" localSheetId="0" hidden="1">Sheet1!$I$60,Sheet1!$I$62,Sheet1!$I$63,Sheet1!$I$64,Sheet1!$I$65,Sheet1!$I$66,Sheet1!$I$67,Sheet1!$I$68,Sheet1!$I$69,Sheet1!$I$70,Sheet1!$I$71,Sheet1!$I$72,Sheet1!$G$73,Sheet1!$H$73,Sheet1!$I$73,Sheet1!$I$74</definedName>
    <definedName name="QB_FORMULA_5" localSheetId="0" hidden="1">Sheet1!$G$75,Sheet1!$H$75,Sheet1!$I$75,Sheet1!$G$76,Sheet1!$H$76,Sheet1!$I$76</definedName>
    <definedName name="QB_ROW_1" localSheetId="0" hidden="1">Sheet1!$A$6</definedName>
    <definedName name="QB_ROW_1011" localSheetId="0" hidden="1">Sheet1!$B$7</definedName>
    <definedName name="QB_ROW_12031" localSheetId="0" hidden="1">Sheet1!$D$50</definedName>
    <definedName name="QB_ROW_1220" localSheetId="0" hidden="1">Sheet1!$C$60</definedName>
    <definedName name="QB_ROW_12331" localSheetId="0" hidden="1">Sheet1!$D$56</definedName>
    <definedName name="QB_ROW_1311" localSheetId="0" hidden="1">Sheet1!$B$45</definedName>
    <definedName name="QB_ROW_14011" localSheetId="0" hidden="1">Sheet1!$B$59</definedName>
    <definedName name="QB_ROW_14311" localSheetId="0" hidden="1">Sheet1!$B$75</definedName>
    <definedName name="QB_ROW_146240" localSheetId="0" hidden="1">Sheet1!$E$52</definedName>
    <definedName name="QB_ROW_168240" localSheetId="0" hidden="1">Sheet1!$E$31</definedName>
    <definedName name="QB_ROW_17221" localSheetId="0" hidden="1">Sheet1!$C$74</definedName>
    <definedName name="QB_ROW_185230" localSheetId="0" hidden="1">Sheet1!$D$43</definedName>
    <definedName name="QB_ROW_196330" localSheetId="0" hidden="1">Sheet1!$D$40</definedName>
    <definedName name="QB_ROW_2021" localSheetId="0" hidden="1">Sheet1!$C$8</definedName>
    <definedName name="QB_ROW_224030" localSheetId="0" hidden="1">Sheet1!$D$9</definedName>
    <definedName name="QB_ROW_224330" localSheetId="0" hidden="1">Sheet1!$D$24</definedName>
    <definedName name="QB_ROW_225240" localSheetId="0" hidden="1">Sheet1!$E$10</definedName>
    <definedName name="QB_ROW_226040" localSheetId="0" hidden="1">Sheet1!$E$13</definedName>
    <definedName name="QB_ROW_226340" localSheetId="0" hidden="1">Sheet1!$E$16</definedName>
    <definedName name="QB_ROW_227240" localSheetId="0" hidden="1">Sheet1!$E$19</definedName>
    <definedName name="QB_ROW_230340" localSheetId="0" hidden="1">Sheet1!$E$17</definedName>
    <definedName name="QB_ROW_2321" localSheetId="0" hidden="1">Sheet1!$C$41</definedName>
    <definedName name="QB_ROW_233030" localSheetId="0" hidden="1">Sheet1!$D$26</definedName>
    <definedName name="QB_ROW_233240" localSheetId="0" hidden="1">Sheet1!$E$28</definedName>
    <definedName name="QB_ROW_233330" localSheetId="0" hidden="1">Sheet1!$D$29</definedName>
    <definedName name="QB_ROW_234240" localSheetId="0" hidden="1">Sheet1!$E$27</definedName>
    <definedName name="QB_ROW_238340" localSheetId="0" hidden="1">Sheet1!$E$18</definedName>
    <definedName name="QB_ROW_265240" localSheetId="0" hidden="1">Sheet1!$E$20</definedName>
    <definedName name="QB_ROW_273250" localSheetId="0" hidden="1">Sheet1!$F$15</definedName>
    <definedName name="QB_ROW_301" localSheetId="0" hidden="1">Sheet1!$A$46</definedName>
    <definedName name="QB_ROW_307240" localSheetId="0" hidden="1">Sheet1!$E$36</definedName>
    <definedName name="QB_ROW_308240" localSheetId="0" hidden="1">Sheet1!$E$37</definedName>
    <definedName name="QB_ROW_324250" localSheetId="0" hidden="1">Sheet1!$F$14</definedName>
    <definedName name="QB_ROW_328240" localSheetId="0" hidden="1">Sheet1!$E$23</definedName>
    <definedName name="QB_ROW_362030" localSheetId="0" hidden="1">Sheet1!$D$30</definedName>
    <definedName name="QB_ROW_362330" localSheetId="0" hidden="1">Sheet1!$D$34</definedName>
    <definedName name="QB_ROW_36240" localSheetId="0" hidden="1">Sheet1!$E$54</definedName>
    <definedName name="QB_ROW_363240" localSheetId="0" hidden="1">Sheet1!$E$32</definedName>
    <definedName name="QB_ROW_378240" localSheetId="0" hidden="1">Sheet1!$E$51</definedName>
    <definedName name="QB_ROW_379240" localSheetId="0" hidden="1">Sheet1!$E$33</definedName>
    <definedName name="QB_ROW_4021" localSheetId="0" hidden="1">Sheet1!$C$42</definedName>
    <definedName name="QB_ROW_405240" localSheetId="0" hidden="1">Sheet1!$E$55</definedName>
    <definedName name="QB_ROW_411020" localSheetId="0" hidden="1">Sheet1!$C$61</definedName>
    <definedName name="QB_ROW_411320" localSheetId="0" hidden="1">Sheet1!$C$73</definedName>
    <definedName name="QB_ROW_412230" localSheetId="0" hidden="1">Sheet1!$D$62</definedName>
    <definedName name="QB_ROW_413230" localSheetId="0" hidden="1">Sheet1!$D$63</definedName>
    <definedName name="QB_ROW_414230" localSheetId="0" hidden="1">Sheet1!$D$64</definedName>
    <definedName name="QB_ROW_415230" localSheetId="0" hidden="1">Sheet1!$D$66</definedName>
    <definedName name="QB_ROW_416230" localSheetId="0" hidden="1">Sheet1!$D$67</definedName>
    <definedName name="QB_ROW_417230" localSheetId="0" hidden="1">Sheet1!$D$68</definedName>
    <definedName name="QB_ROW_419230" localSheetId="0" hidden="1">Sheet1!$D$69</definedName>
    <definedName name="QB_ROW_420230" localSheetId="0" hidden="1">Sheet1!$D$70</definedName>
    <definedName name="QB_ROW_421230" localSheetId="0" hidden="1">Sheet1!$D$71</definedName>
    <definedName name="QB_ROW_422230" localSheetId="0" hidden="1">Sheet1!$D$65</definedName>
    <definedName name="QB_ROW_4321" localSheetId="0" hidden="1">Sheet1!$C$44</definedName>
    <definedName name="QB_ROW_434240" localSheetId="0" hidden="1">Sheet1!$E$21</definedName>
    <definedName name="QB_ROW_444230" localSheetId="0" hidden="1">Sheet1!$D$72</definedName>
    <definedName name="QB_ROW_525230" localSheetId="0" hidden="1">Sheet1!$D$39</definedName>
    <definedName name="QB_ROW_58030" localSheetId="0" hidden="1">Sheet1!$D$35</definedName>
    <definedName name="QB_ROW_58330" localSheetId="0" hidden="1">Sheet1!$D$38</definedName>
    <definedName name="QB_ROW_592240" localSheetId="0" hidden="1">Sheet1!$E$11</definedName>
    <definedName name="QB_ROW_609240" localSheetId="0" hidden="1">Sheet1!$E$12</definedName>
    <definedName name="QB_ROW_621230" localSheetId="0" hidden="1">Sheet1!$D$25</definedName>
    <definedName name="QB_ROW_640240" localSheetId="0" hidden="1">Sheet1!$E$53</definedName>
    <definedName name="QB_ROW_642240" localSheetId="0" hidden="1">Sheet1!$E$22</definedName>
    <definedName name="QB_ROW_7001" localSheetId="0" hidden="1">Sheet1!$A$47</definedName>
    <definedName name="QB_ROW_7301" localSheetId="0" hidden="1">Sheet1!$A$76</definedName>
    <definedName name="QB_ROW_8011" localSheetId="0" hidden="1">Sheet1!$B$48</definedName>
    <definedName name="QB_ROW_8311" localSheetId="0" hidden="1">Sheet1!$B$58</definedName>
    <definedName name="QB_ROW_9021" localSheetId="0" hidden="1">Sheet1!$C$49</definedName>
    <definedName name="QB_ROW_9321" localSheetId="0" hidden="1">Sheet1!$C$57</definedName>
    <definedName name="QB_SUBTITLE_3" localSheetId="0" hidden="1">Sheet1!$A$3</definedName>
    <definedName name="QB_TITLE_2" localSheetId="0" hidden="1">Sheet1!$A$2</definedName>
    <definedName name="QBCANSUPPORTUPDATE" localSheetId="0">TRUE</definedName>
    <definedName name="QBCOMPANYFILENAME" localSheetId="0">"C:\Documents and Settings\Sam\My Documents\Small Business Accounting\ucm2018.QBW"</definedName>
    <definedName name="QBENDDATE" localSheetId="0">20190630</definedName>
    <definedName name="QBHEADERSONSCREEN" localSheetId="0">TRUE</definedName>
    <definedName name="QBMETADATASIZE" localSheetId="0">5907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"13ae1a6cf5014656b9cf9f3075e08af8"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TRUE</definedName>
    <definedName name="QBREPORTCOMPARECOL_PYDIFF" localSheetId="0">TRUE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24</definedName>
    <definedName name="QBREPORTTYPE" localSheetId="0">6</definedName>
    <definedName name="QBROWHEADERS" localSheetId="0">6</definedName>
    <definedName name="QBSTARTDATE" localSheetId="0">20180630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H73" i="1"/>
  <c r="H75" i="1" s="1"/>
  <c r="G73" i="1"/>
  <c r="G75" i="1" s="1"/>
  <c r="I75" i="1" s="1"/>
  <c r="I72" i="1"/>
  <c r="I71" i="1"/>
  <c r="I70" i="1"/>
  <c r="I69" i="1"/>
  <c r="I68" i="1"/>
  <c r="I67" i="1"/>
  <c r="I66" i="1"/>
  <c r="I65" i="1"/>
  <c r="I64" i="1"/>
  <c r="I63" i="1"/>
  <c r="I62" i="1"/>
  <c r="I60" i="1"/>
  <c r="H56" i="1"/>
  <c r="H57" i="1" s="1"/>
  <c r="H58" i="1" s="1"/>
  <c r="H76" i="1" s="1"/>
  <c r="G56" i="1"/>
  <c r="I56" i="1" s="1"/>
  <c r="I55" i="1"/>
  <c r="I54" i="1"/>
  <c r="I53" i="1"/>
  <c r="I52" i="1"/>
  <c r="I51" i="1"/>
  <c r="H44" i="1"/>
  <c r="G44" i="1"/>
  <c r="I44" i="1" s="1"/>
  <c r="I43" i="1"/>
  <c r="I40" i="1"/>
  <c r="I39" i="1"/>
  <c r="H38" i="1"/>
  <c r="G38" i="1"/>
  <c r="I38" i="1" s="1"/>
  <c r="I37" i="1"/>
  <c r="I36" i="1"/>
  <c r="H34" i="1"/>
  <c r="G34" i="1"/>
  <c r="I34" i="1" s="1"/>
  <c r="I33" i="1"/>
  <c r="I32" i="1"/>
  <c r="I31" i="1"/>
  <c r="I29" i="1"/>
  <c r="H29" i="1"/>
  <c r="G29" i="1"/>
  <c r="I28" i="1"/>
  <c r="I27" i="1"/>
  <c r="I25" i="1"/>
  <c r="G24" i="1"/>
  <c r="I23" i="1"/>
  <c r="I22" i="1"/>
  <c r="I21" i="1"/>
  <c r="I20" i="1"/>
  <c r="I19" i="1"/>
  <c r="I18" i="1"/>
  <c r="I17" i="1"/>
  <c r="H16" i="1"/>
  <c r="H24" i="1" s="1"/>
  <c r="H41" i="1" s="1"/>
  <c r="H45" i="1" s="1"/>
  <c r="H46" i="1" s="1"/>
  <c r="G16" i="1"/>
  <c r="I15" i="1"/>
  <c r="I14" i="1"/>
  <c r="I12" i="1"/>
  <c r="I11" i="1"/>
  <c r="I10" i="1"/>
  <c r="G41" i="1" l="1"/>
  <c r="I16" i="1"/>
  <c r="G45" i="1"/>
  <c r="I41" i="1"/>
  <c r="G57" i="1"/>
  <c r="I73" i="1"/>
  <c r="I24" i="1"/>
  <c r="G58" i="1" l="1"/>
  <c r="I57" i="1"/>
  <c r="G46" i="1"/>
  <c r="I46" i="1" s="1"/>
  <c r="I45" i="1"/>
  <c r="G76" i="1" l="1"/>
  <c r="I76" i="1" s="1"/>
  <c r="I58" i="1"/>
</calcChain>
</file>

<file path=xl/sharedStrings.xml><?xml version="1.0" encoding="utf-8"?>
<sst xmlns="http://schemas.openxmlformats.org/spreadsheetml/2006/main" count="77" uniqueCount="77">
  <si>
    <t>The Unitarian Church of Montpelier</t>
  </si>
  <si>
    <t>Balance Sheet Prev Year Comparison</t>
  </si>
  <si>
    <t>As of June 30, 2019</t>
  </si>
  <si>
    <t>Jun 30, 19</t>
  </si>
  <si>
    <t>Jun 30, 18</t>
  </si>
  <si>
    <t>$ Change</t>
  </si>
  <si>
    <t>ASSETS</t>
  </si>
  <si>
    <t>Current Assets</t>
  </si>
  <si>
    <t>Checking/Savings</t>
  </si>
  <si>
    <t>1110 · NSB - Checking</t>
  </si>
  <si>
    <t>1111 · General Fund</t>
  </si>
  <si>
    <t>1111A · Sabbatical Reserve Fund</t>
  </si>
  <si>
    <t>1111B · Organ Repair</t>
  </si>
  <si>
    <t>1112 · Capital Fund</t>
  </si>
  <si>
    <t>1112a · Elevator (memorial gifts)</t>
  </si>
  <si>
    <t>1112U · Capital - unrestricted</t>
  </si>
  <si>
    <t>Total 1112 · Capital Fund</t>
  </si>
  <si>
    <t>1115 · UCM Care Fund</t>
  </si>
  <si>
    <t>1118 · RE Special Fund</t>
  </si>
  <si>
    <t>1119 · Prepaid Pledges</t>
  </si>
  <si>
    <t>1120 · Music Projects Fund</t>
  </si>
  <si>
    <t>1122 · Living Lighter</t>
  </si>
  <si>
    <t>1123 · Elevator Special</t>
  </si>
  <si>
    <t>1135 · Targeted gifts</t>
  </si>
  <si>
    <t>Total 1110 · NSB - Checking</t>
  </si>
  <si>
    <t>1150 · UCM Community Lunch</t>
  </si>
  <si>
    <t>1210 · Savings - NSB - No.328</t>
  </si>
  <si>
    <t>1211 · GF Summer Reserve</t>
  </si>
  <si>
    <t>1210 · Savings - NSB - No.328 - Other</t>
  </si>
  <si>
    <t>Total 1210 · Savings - NSB - No.328</t>
  </si>
  <si>
    <t>1350 · Vt Community Loan Fund</t>
  </si>
  <si>
    <t>1350a · VCLF 0614</t>
  </si>
  <si>
    <t>1350b · VCLF 0720-300</t>
  </si>
  <si>
    <t>1350c · VCLF new</t>
  </si>
  <si>
    <t>Total 1350 · Vt Community Loan Fund</t>
  </si>
  <si>
    <t>1500 · Trust Company of Vermont</t>
  </si>
  <si>
    <t>1501 · TCV - Long Term Invested Funds</t>
  </si>
  <si>
    <t>1503 · TCV -Capital "Sinking" Fund</t>
  </si>
  <si>
    <t>Total 1500 · Trust Company of Vermont</t>
  </si>
  <si>
    <t>1560 · TCV - Keve</t>
  </si>
  <si>
    <t>1600 · Trustee Funds</t>
  </si>
  <si>
    <t>Total Checking/Savings</t>
  </si>
  <si>
    <t>Other Current Assets</t>
  </si>
  <si>
    <t>1850 · RE Petty Cash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</si>
  <si>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</si>
  <si>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</si>
  <si>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</si>
  <si>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</si>
  <si>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</si>
  <si>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</si>
  <si>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Other Current Liabilities</t>
  </si>
  <si>
    <t>2060 · Security deposit - rentals</t>
  </si>
  <si>
    <t>2100 · Payroll Liabilities</t>
  </si>
  <si>
    <t>2111 · Direct Deposit Liabilities</t>
  </si>
  <si>
    <t>2400 · Prepaid Pledges Deferred Income</t>
  </si>
  <si>
    <t>2500 · Deferred income</t>
  </si>
  <si>
    <t>Total Other Current Liabilities</t>
  </si>
  <si>
    <t>Total Current Liabilities</t>
  </si>
  <si>
    <t>Total Liabilities</t>
  </si>
  <si>
    <t>Equity</t>
  </si>
  <si>
    <t>3100 · Retained Earnings</t>
  </si>
  <si>
    <t>3200 · Equity TOTAL</t>
  </si>
  <si>
    <t>3201 · General Fund Equity</t>
  </si>
  <si>
    <t>3202 · Capital Fund Equity</t>
  </si>
  <si>
    <t>3203 · Long Term Invested Fund Equity</t>
  </si>
  <si>
    <t>3204 · VT Comm Loan Fund Equity</t>
  </si>
  <si>
    <t>3211 · Keve Equity</t>
  </si>
  <si>
    <t>3212 · Flower Fund Equity</t>
  </si>
  <si>
    <t>3213 · Social Responsibility Equity</t>
  </si>
  <si>
    <t>3215 · Care Congregation Equity</t>
  </si>
  <si>
    <t>3216 · RE Fund  Equity</t>
  </si>
  <si>
    <t>3217 · Music Fund Equity</t>
  </si>
  <si>
    <t>3218 · Living Lighter</t>
  </si>
  <si>
    <t>Total 3200 · Equity TOTAL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</si>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</sst>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0;\-#,##0.0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80"/>
      <name val="Arial"/>
      <family val="2"/>
    </font>
    <font>
      <b/>
      <sz val="10"/>
      <color rgb="FF000080"/>
      <name val="Arial"/>
      <family val="2"/>
    </font>
    <font>
      <b/>
      <sz val="14"/>
      <color rgb="FF00008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49" fontId="0" fillId="0" borderId="0" xfId="0" applyNumberFormat="1" applyBorder="1" applyAlignment="1">
      <alignment horizontal="centerContinuous"/>
    </xf>
    <xf numFmtId="165" fontId="5" fillId="0" borderId="0" xfId="0" applyNumberFormat="1" applyFont="1"/>
    <xf numFmtId="165" fontId="5" fillId="0" borderId="2" xfId="0" applyNumberFormat="1" applyFont="1" applyBorder="1"/>
    <xf numFmtId="165" fontId="5" fillId="0" borderId="0" xfId="0" applyNumberFormat="1" applyFont="1" applyBorder="1"/>
    <xf numFmtId="165" fontId="5" fillId="0" borderId="4" xfId="0" applyNumberFormat="1" applyFont="1" applyBorder="1"/>
    <xf numFmtId="165" fontId="1" fillId="0" borderId="5" xfId="0" applyNumberFormat="1" applyFont="1" applyBorder="1"/>
    <xf numFmtId="0" fontId="1" fillId="0" borderId="0" xfId="0" applyFont="1"/>
    <xf numFmtId="165" fontId="5" fillId="0" borderId="3" xfId="0" applyNumberFormat="1" applyFont="1" applyBorder="1"/>
    <xf numFmtId="49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77"/>
  <sheetViews>
    <sheetView tabSelected="1" workbookViewId="0">
      <pane xSplit="6" ySplit="5" topLeftCell="G34" activePane="bottomRight" state="frozenSplit"/>
      <selection pane="topRight" activeCell="G1" sqref="G1"/>
      <selection pane="bottomLeft" activeCell="A6" sqref="A6"/>
      <selection pane="bottomRight" activeCell="H41" sqref="H41"/>
    </sheetView>
  </sheetViews>
  <sheetFormatPr defaultRowHeight="15" outlineLevelRow="5" outlineLevelCol="1" x14ac:dyDescent="0.25"/>
  <cols>
    <col min="1" max="5" width="3" style="19" customWidth="1"/>
    <col min="6" max="6" width="36.140625" style="19" customWidth="1"/>
    <col min="7" max="8" width="13.140625" style="20" bestFit="1" customWidth="1" outlineLevel="1"/>
    <col min="9" max="9" width="11.42578125" style="20" bestFit="1" customWidth="1"/>
  </cols>
  <sheetData>
    <row r="1" spans="1:9" ht="15.75" x14ac:dyDescent="0.25">
      <c r="A1" s="3" t="s">
        <v>0</v>
      </c>
      <c r="B1" s="2"/>
      <c r="C1" s="2"/>
      <c r="D1" s="2"/>
      <c r="E1" s="2"/>
      <c r="F1" s="2"/>
      <c r="G1" s="1"/>
      <c r="H1" s="1"/>
      <c r="I1" s="14"/>
    </row>
    <row r="2" spans="1:9" ht="18" x14ac:dyDescent="0.25">
      <c r="A2" s="4" t="s">
        <v>1</v>
      </c>
      <c r="B2" s="2"/>
      <c r="C2" s="2"/>
      <c r="D2" s="2"/>
      <c r="E2" s="2"/>
      <c r="F2" s="2"/>
      <c r="G2" s="1"/>
      <c r="H2" s="1"/>
      <c r="I2" s="15">
        <v>43692</v>
      </c>
    </row>
    <row r="3" spans="1:9" x14ac:dyDescent="0.25">
      <c r="A3" s="5" t="s">
        <v>2</v>
      </c>
      <c r="B3" s="2"/>
      <c r="C3" s="2"/>
      <c r="D3" s="2"/>
      <c r="E3" s="2"/>
      <c r="F3" s="2"/>
      <c r="G3" s="1"/>
      <c r="H3" s="1"/>
      <c r="I3" s="14"/>
    </row>
    <row r="4" spans="1:9" ht="15.75" thickBot="1" x14ac:dyDescent="0.3">
      <c r="A4" s="2"/>
      <c r="B4" s="2"/>
      <c r="C4" s="2"/>
      <c r="D4" s="2"/>
      <c r="E4" s="2"/>
      <c r="F4" s="2"/>
      <c r="G4" s="6"/>
      <c r="H4" s="6"/>
      <c r="I4" s="6"/>
    </row>
    <row r="5" spans="1:9" s="18" customFormat="1" ht="16.5" thickTop="1" thickBot="1" x14ac:dyDescent="0.3">
      <c r="A5" s="16"/>
      <c r="B5" s="16"/>
      <c r="C5" s="16"/>
      <c r="D5" s="16"/>
      <c r="E5" s="16"/>
      <c r="F5" s="16"/>
      <c r="G5" s="17" t="s">
        <v>3</v>
      </c>
      <c r="H5" s="17" t="s">
        <v>4</v>
      </c>
      <c r="I5" s="17" t="s">
        <v>5</v>
      </c>
    </row>
    <row r="6" spans="1:9" ht="15.75" outlineLevel="1" thickTop="1" x14ac:dyDescent="0.25">
      <c r="A6" s="2" t="s">
        <v>6</v>
      </c>
      <c r="B6" s="2"/>
      <c r="C6" s="2"/>
      <c r="D6" s="2"/>
      <c r="E6" s="2"/>
      <c r="F6" s="2"/>
      <c r="G6" s="7"/>
      <c r="H6" s="7"/>
      <c r="I6" s="7"/>
    </row>
    <row r="7" spans="1:9" outlineLevel="2" x14ac:dyDescent="0.25">
      <c r="A7" s="2"/>
      <c r="B7" s="2" t="s">
        <v>7</v>
      </c>
      <c r="C7" s="2"/>
      <c r="D7" s="2"/>
      <c r="E7" s="2"/>
      <c r="F7" s="2"/>
      <c r="G7" s="7"/>
      <c r="H7" s="7"/>
      <c r="I7" s="7"/>
    </row>
    <row r="8" spans="1:9" outlineLevel="3" x14ac:dyDescent="0.25">
      <c r="A8" s="2"/>
      <c r="B8" s="2"/>
      <c r="C8" s="2" t="s">
        <v>8</v>
      </c>
      <c r="D8" s="2"/>
      <c r="E8" s="2"/>
      <c r="F8" s="2"/>
      <c r="G8" s="7"/>
      <c r="H8" s="7"/>
      <c r="I8" s="7"/>
    </row>
    <row r="9" spans="1:9" outlineLevel="4" x14ac:dyDescent="0.25">
      <c r="A9" s="2"/>
      <c r="B9" s="2"/>
      <c r="C9" s="2"/>
      <c r="D9" s="2" t="s">
        <v>9</v>
      </c>
      <c r="E9" s="2"/>
      <c r="F9" s="2"/>
      <c r="G9" s="7"/>
      <c r="H9" s="7"/>
      <c r="I9" s="7"/>
    </row>
    <row r="10" spans="1:9" outlineLevel="4" x14ac:dyDescent="0.25">
      <c r="A10" s="2"/>
      <c r="B10" s="2"/>
      <c r="C10" s="2"/>
      <c r="D10" s="2"/>
      <c r="E10" s="2" t="s">
        <v>10</v>
      </c>
      <c r="F10" s="2"/>
      <c r="G10" s="7">
        <v>58290.16</v>
      </c>
      <c r="H10" s="7">
        <v>68646.880000000005</v>
      </c>
      <c r="I10" s="7">
        <f>ROUND((G10-H10),5)</f>
        <v>-10356.719999999999</v>
      </c>
    </row>
    <row r="11" spans="1:9" outlineLevel="4" x14ac:dyDescent="0.25">
      <c r="A11" s="2"/>
      <c r="B11" s="2"/>
      <c r="C11" s="2"/>
      <c r="D11" s="2"/>
      <c r="E11" s="2" t="s">
        <v>11</v>
      </c>
      <c r="F11" s="2"/>
      <c r="G11" s="7">
        <v>5000</v>
      </c>
      <c r="H11" s="7">
        <v>5000</v>
      </c>
      <c r="I11" s="7">
        <f>ROUND((G11-H11),5)</f>
        <v>0</v>
      </c>
    </row>
    <row r="12" spans="1:9" outlineLevel="4" x14ac:dyDescent="0.25">
      <c r="A12" s="2"/>
      <c r="B12" s="2"/>
      <c r="C12" s="2"/>
      <c r="D12" s="2"/>
      <c r="E12" s="2" t="s">
        <v>12</v>
      </c>
      <c r="F12" s="2"/>
      <c r="G12" s="7">
        <v>0</v>
      </c>
      <c r="H12" s="7">
        <v>1690</v>
      </c>
      <c r="I12" s="7">
        <f>ROUND((G12-H12),5)</f>
        <v>-1690</v>
      </c>
    </row>
    <row r="13" spans="1:9" outlineLevel="5" x14ac:dyDescent="0.25">
      <c r="A13" s="2"/>
      <c r="B13" s="2"/>
      <c r="C13" s="2"/>
      <c r="D13" s="2"/>
      <c r="E13" s="2" t="s">
        <v>13</v>
      </c>
      <c r="F13" s="2"/>
      <c r="G13" s="7"/>
      <c r="H13" s="7"/>
      <c r="I13" s="7"/>
    </row>
    <row r="14" spans="1:9" outlineLevel="5" x14ac:dyDescent="0.25">
      <c r="A14" s="2"/>
      <c r="B14" s="2"/>
      <c r="C14" s="2"/>
      <c r="D14" s="2"/>
      <c r="E14" s="2"/>
      <c r="F14" s="2" t="s">
        <v>14</v>
      </c>
      <c r="G14" s="7">
        <v>0</v>
      </c>
      <c r="H14" s="7">
        <v>49.5</v>
      </c>
      <c r="I14" s="7">
        <f t="shared" ref="I14:I25" si="0">ROUND((G14-H14),5)</f>
        <v>-49.5</v>
      </c>
    </row>
    <row r="15" spans="1:9" ht="15.75" outlineLevel="5" thickBot="1" x14ac:dyDescent="0.3">
      <c r="A15" s="2"/>
      <c r="B15" s="2"/>
      <c r="C15" s="2"/>
      <c r="D15" s="2"/>
      <c r="E15" s="2"/>
      <c r="F15" s="2" t="s">
        <v>15</v>
      </c>
      <c r="G15" s="8">
        <v>8304.2199999999993</v>
      </c>
      <c r="H15" s="8">
        <v>3719.81</v>
      </c>
      <c r="I15" s="8">
        <f t="shared" si="0"/>
        <v>4584.41</v>
      </c>
    </row>
    <row r="16" spans="1:9" outlineLevel="4" x14ac:dyDescent="0.25">
      <c r="A16" s="2"/>
      <c r="B16" s="2"/>
      <c r="C16" s="2"/>
      <c r="D16" s="2"/>
      <c r="E16" s="2" t="s">
        <v>16</v>
      </c>
      <c r="F16" s="2"/>
      <c r="G16" s="7">
        <f>ROUND(SUM(G13:G15),5)</f>
        <v>8304.2199999999993</v>
      </c>
      <c r="H16" s="7">
        <f>ROUND(SUM(H13:H15),5)</f>
        <v>3769.31</v>
      </c>
      <c r="I16" s="7">
        <f t="shared" si="0"/>
        <v>4534.91</v>
      </c>
    </row>
    <row r="17" spans="1:9" outlineLevel="4" x14ac:dyDescent="0.25">
      <c r="A17" s="2"/>
      <c r="B17" s="2"/>
      <c r="C17" s="2"/>
      <c r="D17" s="2"/>
      <c r="E17" s="2" t="s">
        <v>17</v>
      </c>
      <c r="F17" s="2"/>
      <c r="G17" s="7">
        <v>456.53</v>
      </c>
      <c r="H17" s="7">
        <v>-16.010000000000002</v>
      </c>
      <c r="I17" s="7">
        <f t="shared" si="0"/>
        <v>472.54</v>
      </c>
    </row>
    <row r="18" spans="1:9" outlineLevel="4" x14ac:dyDescent="0.25">
      <c r="A18" s="2"/>
      <c r="B18" s="2"/>
      <c r="C18" s="2"/>
      <c r="D18" s="2"/>
      <c r="E18" s="2" t="s">
        <v>18</v>
      </c>
      <c r="F18" s="2"/>
      <c r="G18" s="7">
        <v>3612.2</v>
      </c>
      <c r="H18" s="7">
        <v>3423.2</v>
      </c>
      <c r="I18" s="7">
        <f t="shared" si="0"/>
        <v>189</v>
      </c>
    </row>
    <row r="19" spans="1:9" outlineLevel="4" x14ac:dyDescent="0.25">
      <c r="A19" s="2"/>
      <c r="B19" s="2"/>
      <c r="C19" s="2"/>
      <c r="D19" s="2"/>
      <c r="E19" s="2" t="s">
        <v>19</v>
      </c>
      <c r="F19" s="2"/>
      <c r="G19" s="7">
        <v>24890</v>
      </c>
      <c r="H19" s="7">
        <v>27762</v>
      </c>
      <c r="I19" s="7">
        <f t="shared" si="0"/>
        <v>-2872</v>
      </c>
    </row>
    <row r="20" spans="1:9" outlineLevel="4" x14ac:dyDescent="0.25">
      <c r="A20" s="2"/>
      <c r="B20" s="2"/>
      <c r="C20" s="2"/>
      <c r="D20" s="2"/>
      <c r="E20" s="2" t="s">
        <v>20</v>
      </c>
      <c r="F20" s="2"/>
      <c r="G20" s="7">
        <v>1232.54</v>
      </c>
      <c r="H20" s="7">
        <v>1232.54</v>
      </c>
      <c r="I20" s="7">
        <f t="shared" si="0"/>
        <v>0</v>
      </c>
    </row>
    <row r="21" spans="1:9" outlineLevel="4" x14ac:dyDescent="0.25">
      <c r="A21" s="2"/>
      <c r="B21" s="2"/>
      <c r="C21" s="2"/>
      <c r="D21" s="2"/>
      <c r="E21" s="2" t="s">
        <v>21</v>
      </c>
      <c r="F21" s="2"/>
      <c r="G21" s="7">
        <v>0</v>
      </c>
      <c r="H21" s="7">
        <v>83.93</v>
      </c>
      <c r="I21" s="7">
        <f t="shared" si="0"/>
        <v>-83.93</v>
      </c>
    </row>
    <row r="22" spans="1:9" outlineLevel="4" x14ac:dyDescent="0.25">
      <c r="A22" s="2"/>
      <c r="B22" s="2"/>
      <c r="C22" s="2"/>
      <c r="D22" s="2"/>
      <c r="E22" s="2" t="s">
        <v>22</v>
      </c>
      <c r="F22" s="2"/>
      <c r="G22" s="7">
        <v>1000</v>
      </c>
      <c r="H22" s="7">
        <v>0</v>
      </c>
      <c r="I22" s="7">
        <f t="shared" si="0"/>
        <v>1000</v>
      </c>
    </row>
    <row r="23" spans="1:9" ht="15.75" outlineLevel="4" thickBot="1" x14ac:dyDescent="0.3">
      <c r="A23" s="2"/>
      <c r="B23" s="2"/>
      <c r="C23" s="2"/>
      <c r="D23" s="2"/>
      <c r="E23" s="2" t="s">
        <v>23</v>
      </c>
      <c r="F23" s="2"/>
      <c r="G23" s="8">
        <v>10296</v>
      </c>
      <c r="H23" s="8">
        <v>1271</v>
      </c>
      <c r="I23" s="8">
        <f t="shared" si="0"/>
        <v>9025</v>
      </c>
    </row>
    <row r="24" spans="1:9" outlineLevel="3" x14ac:dyDescent="0.25">
      <c r="A24" s="2"/>
      <c r="B24" s="2"/>
      <c r="C24" s="2"/>
      <c r="D24" s="2" t="s">
        <v>24</v>
      </c>
      <c r="E24" s="2"/>
      <c r="F24" s="2"/>
      <c r="G24" s="7">
        <f>ROUND(SUM(G9:G12)+SUM(G16:G23),5)</f>
        <v>113081.65</v>
      </c>
      <c r="H24" s="7">
        <f>ROUND(SUM(H9:H12)+SUM(H16:H23),5)</f>
        <v>112862.85</v>
      </c>
      <c r="I24" s="7">
        <f t="shared" si="0"/>
        <v>218.8</v>
      </c>
    </row>
    <row r="25" spans="1:9" outlineLevel="3" x14ac:dyDescent="0.25">
      <c r="A25" s="2"/>
      <c r="B25" s="2"/>
      <c r="C25" s="2"/>
      <c r="D25" s="2" t="s">
        <v>25</v>
      </c>
      <c r="E25" s="2"/>
      <c r="F25" s="2"/>
      <c r="G25" s="7">
        <v>10160.459999999999</v>
      </c>
      <c r="H25" s="7">
        <v>13008.55</v>
      </c>
      <c r="I25" s="7">
        <f t="shared" si="0"/>
        <v>-2848.09</v>
      </c>
    </row>
    <row r="26" spans="1:9" outlineLevel="4" x14ac:dyDescent="0.25">
      <c r="A26" s="2"/>
      <c r="B26" s="2"/>
      <c r="C26" s="2"/>
      <c r="D26" s="2" t="s">
        <v>26</v>
      </c>
      <c r="E26" s="2"/>
      <c r="F26" s="2"/>
      <c r="G26" s="7"/>
      <c r="H26" s="7"/>
      <c r="I26" s="7"/>
    </row>
    <row r="27" spans="1:9" outlineLevel="4" x14ac:dyDescent="0.25">
      <c r="A27" s="2"/>
      <c r="B27" s="2"/>
      <c r="C27" s="2"/>
      <c r="D27" s="2"/>
      <c r="E27" s="2" t="s">
        <v>27</v>
      </c>
      <c r="F27" s="2"/>
      <c r="G27" s="7">
        <v>20325.14</v>
      </c>
      <c r="H27" s="7">
        <v>20263.07</v>
      </c>
      <c r="I27" s="7">
        <f>ROUND((G27-H27),5)</f>
        <v>62.07</v>
      </c>
    </row>
    <row r="28" spans="1:9" ht="15.75" outlineLevel="4" thickBot="1" x14ac:dyDescent="0.3">
      <c r="A28" s="2"/>
      <c r="B28" s="2"/>
      <c r="C28" s="2"/>
      <c r="D28" s="2"/>
      <c r="E28" s="2" t="s">
        <v>28</v>
      </c>
      <c r="F28" s="2"/>
      <c r="G28" s="8">
        <v>0</v>
      </c>
      <c r="H28" s="8">
        <v>0.85</v>
      </c>
      <c r="I28" s="8">
        <f>ROUND((G28-H28),5)</f>
        <v>-0.85</v>
      </c>
    </row>
    <row r="29" spans="1:9" outlineLevel="3" x14ac:dyDescent="0.25">
      <c r="A29" s="2"/>
      <c r="B29" s="2"/>
      <c r="C29" s="2"/>
      <c r="D29" s="2" t="s">
        <v>29</v>
      </c>
      <c r="E29" s="2"/>
      <c r="F29" s="2"/>
      <c r="G29" s="7">
        <f>ROUND(SUM(G26:G28),5)</f>
        <v>20325.14</v>
      </c>
      <c r="H29" s="7">
        <f>ROUND(SUM(H26:H28),5)</f>
        <v>20263.919999999998</v>
      </c>
      <c r="I29" s="7">
        <f>ROUND((G29-H29),5)</f>
        <v>61.22</v>
      </c>
    </row>
    <row r="30" spans="1:9" outlineLevel="4" x14ac:dyDescent="0.25">
      <c r="A30" s="2"/>
      <c r="B30" s="2"/>
      <c r="C30" s="2"/>
      <c r="D30" s="2" t="s">
        <v>30</v>
      </c>
      <c r="E30" s="2"/>
      <c r="F30" s="2"/>
      <c r="G30" s="7"/>
      <c r="H30" s="7"/>
      <c r="I30" s="7"/>
    </row>
    <row r="31" spans="1:9" outlineLevel="4" x14ac:dyDescent="0.25">
      <c r="A31" s="2"/>
      <c r="B31" s="2"/>
      <c r="C31" s="2"/>
      <c r="D31" s="2"/>
      <c r="E31" s="2" t="s">
        <v>31</v>
      </c>
      <c r="F31" s="2"/>
      <c r="G31" s="7">
        <v>4100</v>
      </c>
      <c r="H31" s="7">
        <v>4100</v>
      </c>
      <c r="I31" s="7">
        <f>ROUND((G31-H31),5)</f>
        <v>0</v>
      </c>
    </row>
    <row r="32" spans="1:9" outlineLevel="4" x14ac:dyDescent="0.25">
      <c r="A32" s="2"/>
      <c r="B32" s="2"/>
      <c r="C32" s="2"/>
      <c r="D32" s="2"/>
      <c r="E32" s="2" t="s">
        <v>32</v>
      </c>
      <c r="F32" s="2"/>
      <c r="G32" s="7">
        <v>2040</v>
      </c>
      <c r="H32" s="7">
        <v>2040</v>
      </c>
      <c r="I32" s="7">
        <f>ROUND((G32-H32),5)</f>
        <v>0</v>
      </c>
    </row>
    <row r="33" spans="1:9" ht="15.75" outlineLevel="4" thickBot="1" x14ac:dyDescent="0.3">
      <c r="A33" s="2"/>
      <c r="B33" s="2"/>
      <c r="C33" s="2"/>
      <c r="D33" s="2"/>
      <c r="E33" s="2" t="s">
        <v>33</v>
      </c>
      <c r="F33" s="2"/>
      <c r="G33" s="8">
        <v>1000</v>
      </c>
      <c r="H33" s="8">
        <v>1000</v>
      </c>
      <c r="I33" s="8">
        <f>ROUND((G33-H33),5)</f>
        <v>0</v>
      </c>
    </row>
    <row r="34" spans="1:9" outlineLevel="3" x14ac:dyDescent="0.25">
      <c r="A34" s="2"/>
      <c r="B34" s="2"/>
      <c r="C34" s="2"/>
      <c r="D34" s="2" t="s">
        <v>34</v>
      </c>
      <c r="E34" s="2"/>
      <c r="F34" s="2"/>
      <c r="G34" s="7">
        <f>ROUND(SUM(G30:G33),5)</f>
        <v>7140</v>
      </c>
      <c r="H34" s="7">
        <f>ROUND(SUM(H30:H33),5)</f>
        <v>7140</v>
      </c>
      <c r="I34" s="7">
        <f>ROUND((G34-H34),5)</f>
        <v>0</v>
      </c>
    </row>
    <row r="35" spans="1:9" outlineLevel="4" x14ac:dyDescent="0.25">
      <c r="A35" s="2"/>
      <c r="B35" s="2"/>
      <c r="C35" s="2"/>
      <c r="D35" s="2" t="s">
        <v>35</v>
      </c>
      <c r="E35" s="2"/>
      <c r="F35" s="2"/>
      <c r="G35" s="7"/>
      <c r="H35" s="7"/>
      <c r="I35" s="7"/>
    </row>
    <row r="36" spans="1:9" outlineLevel="4" x14ac:dyDescent="0.25">
      <c r="A36" s="2"/>
      <c r="B36" s="2"/>
      <c r="C36" s="2"/>
      <c r="D36" s="2"/>
      <c r="E36" s="2" t="s">
        <v>36</v>
      </c>
      <c r="F36" s="2"/>
      <c r="G36" s="7">
        <v>878252.24</v>
      </c>
      <c r="H36" s="7">
        <v>835047.69</v>
      </c>
      <c r="I36" s="7">
        <f t="shared" ref="I36:I41" si="1">ROUND((G36-H36),5)</f>
        <v>43204.55</v>
      </c>
    </row>
    <row r="37" spans="1:9" ht="15.75" outlineLevel="4" thickBot="1" x14ac:dyDescent="0.3">
      <c r="A37" s="2"/>
      <c r="B37" s="2"/>
      <c r="C37" s="2"/>
      <c r="D37" s="2"/>
      <c r="E37" s="2" t="s">
        <v>37</v>
      </c>
      <c r="F37" s="2"/>
      <c r="G37" s="8">
        <v>8413.3700000000008</v>
      </c>
      <c r="H37" s="8">
        <v>7606.29</v>
      </c>
      <c r="I37" s="8">
        <f t="shared" si="1"/>
        <v>807.08</v>
      </c>
    </row>
    <row r="38" spans="1:9" outlineLevel="3" x14ac:dyDescent="0.25">
      <c r="A38" s="2"/>
      <c r="B38" s="2"/>
      <c r="C38" s="2"/>
      <c r="D38" s="2" t="s">
        <v>38</v>
      </c>
      <c r="E38" s="2"/>
      <c r="F38" s="2"/>
      <c r="G38" s="7">
        <f>ROUND(SUM(G35:G37),5)</f>
        <v>886665.61</v>
      </c>
      <c r="H38" s="7">
        <f>ROUND(SUM(H35:H37),5)</f>
        <v>842653.98</v>
      </c>
      <c r="I38" s="7">
        <f t="shared" si="1"/>
        <v>44011.63</v>
      </c>
    </row>
    <row r="39" spans="1:9" outlineLevel="3" x14ac:dyDescent="0.25">
      <c r="A39" s="2"/>
      <c r="B39" s="2"/>
      <c r="C39" s="2"/>
      <c r="D39" s="2" t="s">
        <v>39</v>
      </c>
      <c r="E39" s="2"/>
      <c r="F39" s="2"/>
      <c r="G39" s="7">
        <v>28863.43</v>
      </c>
      <c r="H39" s="7">
        <v>26705.35</v>
      </c>
      <c r="I39" s="7">
        <f t="shared" si="1"/>
        <v>2158.08</v>
      </c>
    </row>
    <row r="40" spans="1:9" ht="15.75" outlineLevel="3" thickBot="1" x14ac:dyDescent="0.3">
      <c r="A40" s="2"/>
      <c r="B40" s="2"/>
      <c r="C40" s="2"/>
      <c r="D40" s="2" t="s">
        <v>40</v>
      </c>
      <c r="E40" s="2"/>
      <c r="F40" s="2"/>
      <c r="G40" s="8">
        <v>0.06</v>
      </c>
      <c r="H40" s="8">
        <v>0.06</v>
      </c>
      <c r="I40" s="8">
        <f t="shared" si="1"/>
        <v>0</v>
      </c>
    </row>
    <row r="41" spans="1:9" outlineLevel="2" x14ac:dyDescent="0.25">
      <c r="A41" s="2"/>
      <c r="B41" s="2"/>
      <c r="C41" s="2" t="s">
        <v>41</v>
      </c>
      <c r="D41" s="2"/>
      <c r="E41" s="2"/>
      <c r="F41" s="2"/>
      <c r="G41" s="7">
        <f>ROUND(G8+SUM(G24:G25)+G29+G34+SUM(G38:G40),5)</f>
        <v>1066236.3500000001</v>
      </c>
      <c r="H41" s="7">
        <f>ROUND(H8+SUM(H24:H25)+H29+H34+SUM(H38:H40),5)</f>
        <v>1022634.71</v>
      </c>
      <c r="I41" s="7">
        <f t="shared" si="1"/>
        <v>43601.64</v>
      </c>
    </row>
    <row r="42" spans="1:9" outlineLevel="3" x14ac:dyDescent="0.25">
      <c r="A42" s="2"/>
      <c r="B42" s="2"/>
      <c r="C42" s="2" t="s">
        <v>42</v>
      </c>
      <c r="D42" s="2"/>
      <c r="E42" s="2"/>
      <c r="F42" s="2"/>
      <c r="G42" s="7"/>
      <c r="H42" s="7"/>
      <c r="I42" s="7"/>
    </row>
    <row r="43" spans="1:9" ht="15.75" outlineLevel="3" thickBot="1" x14ac:dyDescent="0.3">
      <c r="A43" s="2"/>
      <c r="B43" s="2"/>
      <c r="C43" s="2"/>
      <c r="D43" s="2" t="s">
        <v>43</v>
      </c>
      <c r="E43" s="2"/>
      <c r="F43" s="2"/>
      <c r="G43" s="9">
        <v>0</v>
      </c>
      <c r="H43" s="9">
        <v>200</v>
      </c>
      <c r="I43" s="9">
        <f>ROUND((G43-H43),5)</f>
        <v>-200</v>
      </c>
    </row>
    <row r="44" spans="1:9" ht="15.75" outlineLevel="2" thickBot="1" x14ac:dyDescent="0.3">
      <c r="A44" s="2"/>
      <c r="B44" s="2"/>
      <c r="C44" s="2" t="s">
        <v>44</v>
      </c>
      <c r="D44" s="2"/>
      <c r="E44" s="2"/>
      <c r="F44" s="2"/>
      <c r="G44" s="10">
        <f>ROUND(SUM(G42:G43),5)</f>
        <v>0</v>
      </c>
      <c r="H44" s="10">
        <f>ROUND(SUM(H42:H43),5)</f>
        <v>200</v>
      </c>
      <c r="I44" s="10">
        <f>ROUND((G44-H44),5)</f>
        <v>-200</v>
      </c>
    </row>
    <row r="45" spans="1:9" ht="15.75" outlineLevel="1" thickBot="1" x14ac:dyDescent="0.3">
      <c r="A45" s="2"/>
      <c r="B45" s="2" t="s">
        <v>45</v>
      </c>
      <c r="C45" s="2"/>
      <c r="D45" s="2"/>
      <c r="E45" s="2"/>
      <c r="F45" s="2"/>
      <c r="G45" s="10">
        <f>ROUND(G7+G41+G44,5)</f>
        <v>1066236.3500000001</v>
      </c>
      <c r="H45" s="10">
        <f>ROUND(H7+H41+H44,5)</f>
        <v>1022834.71</v>
      </c>
      <c r="I45" s="10">
        <f>ROUND((G45-H45),5)</f>
        <v>43401.64</v>
      </c>
    </row>
    <row r="46" spans="1:9" s="12" customFormat="1" ht="13.5" thickBot="1" x14ac:dyDescent="0.25">
      <c r="A46" s="2" t="s">
        <v>46</v>
      </c>
      <c r="B46" s="2"/>
      <c r="C46" s="2"/>
      <c r="D46" s="2"/>
      <c r="E46" s="2"/>
      <c r="F46" s="2"/>
      <c r="G46" s="11">
        <f>ROUND(G6+G45,5)</f>
        <v>1066236.3500000001</v>
      </c>
      <c r="H46" s="11">
        <f>ROUND(H6+H45,5)</f>
        <v>1022834.71</v>
      </c>
      <c r="I46" s="11">
        <f>ROUND((G46-H46),5)</f>
        <v>43401.64</v>
      </c>
    </row>
    <row r="47" spans="1:9" ht="15.75" outlineLevel="1" thickTop="1" x14ac:dyDescent="0.25">
      <c r="A47" s="2" t="s">
        <v>47</v>
      </c>
      <c r="B47" s="2"/>
      <c r="C47" s="2"/>
      <c r="D47" s="2"/>
      <c r="E47" s="2"/>
      <c r="F47" s="2"/>
      <c r="G47" s="7"/>
      <c r="H47" s="7"/>
      <c r="I47" s="7"/>
    </row>
    <row r="48" spans="1:9" outlineLevel="2" x14ac:dyDescent="0.25">
      <c r="A48" s="2"/>
      <c r="B48" s="2" t="s">
        <v>48</v>
      </c>
      <c r="C48" s="2"/>
      <c r="D48" s="2"/>
      <c r="E48" s="2"/>
      <c r="F48" s="2"/>
      <c r="G48" s="7"/>
      <c r="H48" s="7"/>
      <c r="I48" s="7"/>
    </row>
    <row r="49" spans="1:9" outlineLevel="3" x14ac:dyDescent="0.25">
      <c r="A49" s="2"/>
      <c r="B49" s="2"/>
      <c r="C49" s="2" t="s">
        <v>49</v>
      </c>
      <c r="D49" s="2"/>
      <c r="E49" s="2"/>
      <c r="F49" s="2"/>
      <c r="G49" s="7"/>
      <c r="H49" s="7"/>
      <c r="I49" s="7"/>
    </row>
    <row r="50" spans="1:9" outlineLevel="4" x14ac:dyDescent="0.25">
      <c r="A50" s="2"/>
      <c r="B50" s="2"/>
      <c r="C50" s="2"/>
      <c r="D50" s="2" t="s">
        <v>50</v>
      </c>
      <c r="E50" s="2"/>
      <c r="F50" s="2"/>
      <c r="G50" s="7"/>
      <c r="H50" s="7"/>
      <c r="I50" s="7"/>
    </row>
    <row r="51" spans="1:9" outlineLevel="4" x14ac:dyDescent="0.25">
      <c r="A51" s="2"/>
      <c r="B51" s="2"/>
      <c r="C51" s="2"/>
      <c r="D51" s="2"/>
      <c r="E51" s="2" t="s">
        <v>51</v>
      </c>
      <c r="F51" s="2"/>
      <c r="G51" s="7">
        <v>100</v>
      </c>
      <c r="H51" s="7">
        <v>0</v>
      </c>
      <c r="I51" s="7">
        <f t="shared" ref="I51:I58" si="2">ROUND((G51-H51),5)</f>
        <v>100</v>
      </c>
    </row>
    <row r="52" spans="1:9" outlineLevel="4" x14ac:dyDescent="0.25">
      <c r="A52" s="2"/>
      <c r="B52" s="2"/>
      <c r="C52" s="2"/>
      <c r="D52" s="2"/>
      <c r="E52" s="2" t="s">
        <v>52</v>
      </c>
      <c r="F52" s="2"/>
      <c r="G52" s="7">
        <v>4058.35</v>
      </c>
      <c r="H52" s="7">
        <v>3287.52</v>
      </c>
      <c r="I52" s="7">
        <f t="shared" si="2"/>
        <v>770.83</v>
      </c>
    </row>
    <row r="53" spans="1:9" outlineLevel="4" x14ac:dyDescent="0.25">
      <c r="A53" s="2"/>
      <c r="B53" s="2"/>
      <c r="C53" s="2"/>
      <c r="D53" s="2"/>
      <c r="E53" s="2" t="s">
        <v>53</v>
      </c>
      <c r="F53" s="2"/>
      <c r="G53" s="7">
        <v>-574.66</v>
      </c>
      <c r="H53" s="7">
        <v>0</v>
      </c>
      <c r="I53" s="7">
        <f t="shared" si="2"/>
        <v>-574.66</v>
      </c>
    </row>
    <row r="54" spans="1:9" outlineLevel="4" x14ac:dyDescent="0.25">
      <c r="A54" s="2"/>
      <c r="B54" s="2"/>
      <c r="C54" s="2"/>
      <c r="D54" s="2"/>
      <c r="E54" s="2" t="s">
        <v>54</v>
      </c>
      <c r="F54" s="2"/>
      <c r="G54" s="7">
        <v>24890</v>
      </c>
      <c r="H54" s="7">
        <v>27762</v>
      </c>
      <c r="I54" s="7">
        <f t="shared" si="2"/>
        <v>-2872</v>
      </c>
    </row>
    <row r="55" spans="1:9" ht="15.75" outlineLevel="4" thickBot="1" x14ac:dyDescent="0.3">
      <c r="A55" s="2"/>
      <c r="B55" s="2"/>
      <c r="C55" s="2"/>
      <c r="D55" s="2"/>
      <c r="E55" s="2" t="s">
        <v>55</v>
      </c>
      <c r="F55" s="2"/>
      <c r="G55" s="9">
        <v>10917.15</v>
      </c>
      <c r="H55" s="9">
        <v>13521.3</v>
      </c>
      <c r="I55" s="9">
        <f t="shared" si="2"/>
        <v>-2604.15</v>
      </c>
    </row>
    <row r="56" spans="1:9" ht="15.75" outlineLevel="3" thickBot="1" x14ac:dyDescent="0.3">
      <c r="A56" s="2"/>
      <c r="B56" s="2"/>
      <c r="C56" s="2"/>
      <c r="D56" s="2" t="s">
        <v>56</v>
      </c>
      <c r="E56" s="2"/>
      <c r="F56" s="2"/>
      <c r="G56" s="10">
        <f>ROUND(SUM(G50:G55),5)</f>
        <v>39390.839999999997</v>
      </c>
      <c r="H56" s="10">
        <f>ROUND(SUM(H50:H55),5)</f>
        <v>44570.82</v>
      </c>
      <c r="I56" s="10">
        <f t="shared" si="2"/>
        <v>-5179.9799999999996</v>
      </c>
    </row>
    <row r="57" spans="1:9" ht="15.75" outlineLevel="2" thickBot="1" x14ac:dyDescent="0.3">
      <c r="A57" s="2"/>
      <c r="B57" s="2"/>
      <c r="C57" s="2" t="s">
        <v>57</v>
      </c>
      <c r="D57" s="2"/>
      <c r="E57" s="2"/>
      <c r="F57" s="2"/>
      <c r="G57" s="13">
        <f>ROUND(G49+G56,5)</f>
        <v>39390.839999999997</v>
      </c>
      <c r="H57" s="13">
        <f>ROUND(H49+H56,5)</f>
        <v>44570.82</v>
      </c>
      <c r="I57" s="13">
        <f t="shared" si="2"/>
        <v>-5179.9799999999996</v>
      </c>
    </row>
    <row r="58" spans="1:9" outlineLevel="1" x14ac:dyDescent="0.25">
      <c r="A58" s="2"/>
      <c r="B58" s="2" t="s">
        <v>58</v>
      </c>
      <c r="C58" s="2"/>
      <c r="D58" s="2"/>
      <c r="E58" s="2"/>
      <c r="F58" s="2"/>
      <c r="G58" s="7">
        <f>ROUND(G48+G57,5)</f>
        <v>39390.839999999997</v>
      </c>
      <c r="H58" s="7">
        <f>ROUND(H48+H57,5)</f>
        <v>44570.82</v>
      </c>
      <c r="I58" s="7">
        <f t="shared" si="2"/>
        <v>-5179.9799999999996</v>
      </c>
    </row>
    <row r="59" spans="1:9" outlineLevel="2" x14ac:dyDescent="0.25">
      <c r="A59" s="2"/>
      <c r="B59" s="2" t="s">
        <v>59</v>
      </c>
      <c r="C59" s="2"/>
      <c r="D59" s="2"/>
      <c r="E59" s="2"/>
      <c r="F59" s="2"/>
      <c r="G59" s="7"/>
      <c r="H59" s="7"/>
      <c r="I59" s="7"/>
    </row>
    <row r="60" spans="1:9" outlineLevel="2" x14ac:dyDescent="0.25">
      <c r="A60" s="2"/>
      <c r="B60" s="2"/>
      <c r="C60" s="2" t="s">
        <v>60</v>
      </c>
      <c r="D60" s="2"/>
      <c r="E60" s="2"/>
      <c r="F60" s="2"/>
      <c r="G60" s="7">
        <v>601330.62</v>
      </c>
      <c r="H60" s="7">
        <v>525445.36</v>
      </c>
      <c r="I60" s="7">
        <f>ROUND((G60-H60),5)</f>
        <v>75885.259999999995</v>
      </c>
    </row>
    <row r="61" spans="1:9" outlineLevel="3" x14ac:dyDescent="0.25">
      <c r="A61" s="2"/>
      <c r="B61" s="2"/>
      <c r="C61" s="2" t="s">
        <v>61</v>
      </c>
      <c r="D61" s="2"/>
      <c r="E61" s="2"/>
      <c r="F61" s="2"/>
      <c r="G61" s="7"/>
      <c r="H61" s="7"/>
      <c r="I61" s="7"/>
    </row>
    <row r="62" spans="1:9" outlineLevel="3" x14ac:dyDescent="0.25">
      <c r="A62" s="2"/>
      <c r="B62" s="2"/>
      <c r="C62" s="2"/>
      <c r="D62" s="2" t="s">
        <v>62</v>
      </c>
      <c r="E62" s="2"/>
      <c r="F62" s="2"/>
      <c r="G62" s="7">
        <v>36302.01</v>
      </c>
      <c r="H62" s="7">
        <v>36302.01</v>
      </c>
      <c r="I62" s="7">
        <f t="shared" ref="I62:I76" si="3">ROUND((G62-H62),5)</f>
        <v>0</v>
      </c>
    </row>
    <row r="63" spans="1:9" outlineLevel="3" x14ac:dyDescent="0.25">
      <c r="A63" s="2"/>
      <c r="B63" s="2"/>
      <c r="C63" s="2"/>
      <c r="D63" s="2" t="s">
        <v>63</v>
      </c>
      <c r="E63" s="2"/>
      <c r="F63" s="2"/>
      <c r="G63" s="7">
        <v>-22375.68</v>
      </c>
      <c r="H63" s="7">
        <v>-22375.68</v>
      </c>
      <c r="I63" s="7">
        <f t="shared" si="3"/>
        <v>0</v>
      </c>
    </row>
    <row r="64" spans="1:9" outlineLevel="3" x14ac:dyDescent="0.25">
      <c r="A64" s="2"/>
      <c r="B64" s="2"/>
      <c r="C64" s="2"/>
      <c r="D64" s="2" t="s">
        <v>64</v>
      </c>
      <c r="E64" s="2"/>
      <c r="F64" s="2"/>
      <c r="G64" s="7">
        <v>327127.26</v>
      </c>
      <c r="H64" s="7">
        <v>327127.26</v>
      </c>
      <c r="I64" s="7">
        <f t="shared" si="3"/>
        <v>0</v>
      </c>
    </row>
    <row r="65" spans="1:9" outlineLevel="3" x14ac:dyDescent="0.25">
      <c r="A65" s="2"/>
      <c r="B65" s="2"/>
      <c r="C65" s="2"/>
      <c r="D65" s="2" t="s">
        <v>65</v>
      </c>
      <c r="E65" s="2"/>
      <c r="F65" s="2"/>
      <c r="G65" s="7">
        <v>7140</v>
      </c>
      <c r="H65" s="7">
        <v>7140</v>
      </c>
      <c r="I65" s="7">
        <f t="shared" si="3"/>
        <v>0</v>
      </c>
    </row>
    <row r="66" spans="1:9" outlineLevel="3" x14ac:dyDescent="0.25">
      <c r="A66" s="2"/>
      <c r="B66" s="2"/>
      <c r="C66" s="2"/>
      <c r="D66" s="2" t="s">
        <v>66</v>
      </c>
      <c r="E66" s="2"/>
      <c r="F66" s="2"/>
      <c r="G66" s="7">
        <v>20609.66</v>
      </c>
      <c r="H66" s="7">
        <v>20609.66</v>
      </c>
      <c r="I66" s="7">
        <f t="shared" si="3"/>
        <v>0</v>
      </c>
    </row>
    <row r="67" spans="1:9" outlineLevel="3" x14ac:dyDescent="0.25">
      <c r="A67" s="2"/>
      <c r="B67" s="2"/>
      <c r="C67" s="2"/>
      <c r="D67" s="2" t="s">
        <v>67</v>
      </c>
      <c r="E67" s="2"/>
      <c r="F67" s="2"/>
      <c r="G67" s="7">
        <v>141.38</v>
      </c>
      <c r="H67" s="7">
        <v>141.38</v>
      </c>
      <c r="I67" s="7">
        <f t="shared" si="3"/>
        <v>0</v>
      </c>
    </row>
    <row r="68" spans="1:9" outlineLevel="3" x14ac:dyDescent="0.25">
      <c r="A68" s="2"/>
      <c r="B68" s="2"/>
      <c r="C68" s="2"/>
      <c r="D68" s="2" t="s">
        <v>68</v>
      </c>
      <c r="E68" s="2"/>
      <c r="F68" s="2"/>
      <c r="G68" s="7">
        <v>1320.79</v>
      </c>
      <c r="H68" s="7">
        <v>1320.79</v>
      </c>
      <c r="I68" s="7">
        <f t="shared" si="3"/>
        <v>0</v>
      </c>
    </row>
    <row r="69" spans="1:9" outlineLevel="3" x14ac:dyDescent="0.25">
      <c r="A69" s="2"/>
      <c r="B69" s="2"/>
      <c r="C69" s="2"/>
      <c r="D69" s="2" t="s">
        <v>69</v>
      </c>
      <c r="E69" s="2"/>
      <c r="F69" s="2"/>
      <c r="G69" s="7">
        <v>45.71</v>
      </c>
      <c r="H69" s="7">
        <v>45.71</v>
      </c>
      <c r="I69" s="7">
        <f t="shared" si="3"/>
        <v>0</v>
      </c>
    </row>
    <row r="70" spans="1:9" outlineLevel="3" x14ac:dyDescent="0.25">
      <c r="A70" s="2"/>
      <c r="B70" s="2"/>
      <c r="C70" s="2"/>
      <c r="D70" s="2" t="s">
        <v>70</v>
      </c>
      <c r="E70" s="2"/>
      <c r="F70" s="2"/>
      <c r="G70" s="7">
        <v>3352.85</v>
      </c>
      <c r="H70" s="7">
        <v>3352.85</v>
      </c>
      <c r="I70" s="7">
        <f t="shared" si="3"/>
        <v>0</v>
      </c>
    </row>
    <row r="71" spans="1:9" outlineLevel="3" x14ac:dyDescent="0.25">
      <c r="A71" s="2"/>
      <c r="B71" s="2"/>
      <c r="C71" s="2"/>
      <c r="D71" s="2" t="s">
        <v>71</v>
      </c>
      <c r="E71" s="2"/>
      <c r="F71" s="2"/>
      <c r="G71" s="7">
        <v>2151.54</v>
      </c>
      <c r="H71" s="7">
        <v>2151.54</v>
      </c>
      <c r="I71" s="7">
        <f t="shared" si="3"/>
        <v>0</v>
      </c>
    </row>
    <row r="72" spans="1:9" ht="15.75" outlineLevel="3" thickBot="1" x14ac:dyDescent="0.3">
      <c r="A72" s="2"/>
      <c r="B72" s="2"/>
      <c r="C72" s="2"/>
      <c r="D72" s="2" t="s">
        <v>72</v>
      </c>
      <c r="E72" s="2"/>
      <c r="F72" s="2"/>
      <c r="G72" s="8">
        <v>917.75</v>
      </c>
      <c r="H72" s="8">
        <v>917.75</v>
      </c>
      <c r="I72" s="8">
        <f t="shared" si="3"/>
        <v>0</v>
      </c>
    </row>
    <row r="73" spans="1:9" outlineLevel="2" x14ac:dyDescent="0.25">
      <c r="A73" s="2"/>
      <c r="B73" s="2"/>
      <c r="C73" s="2" t="s">
        <v>73</v>
      </c>
      <c r="D73" s="2"/>
      <c r="E73" s="2"/>
      <c r="F73" s="2"/>
      <c r="G73" s="7">
        <f>ROUND(SUM(G61:G72),5)</f>
        <v>376733.27</v>
      </c>
      <c r="H73" s="7">
        <f>ROUND(SUM(H61:H72),5)</f>
        <v>376733.27</v>
      </c>
      <c r="I73" s="7">
        <f t="shared" si="3"/>
        <v>0</v>
      </c>
    </row>
    <row r="74" spans="1:9" ht="15.75" outlineLevel="2" thickBot="1" x14ac:dyDescent="0.3">
      <c r="A74" s="2"/>
      <c r="B74" s="2"/>
      <c r="C74" s="2" t="s">
        <v>74</v>
      </c>
      <c r="D74" s="2"/>
      <c r="E74" s="2"/>
      <c r="F74" s="2"/>
      <c r="G74" s="9">
        <v>48781.62</v>
      </c>
      <c r="H74" s="9">
        <v>76085.259999999995</v>
      </c>
      <c r="I74" s="9">
        <f t="shared" si="3"/>
        <v>-27303.64</v>
      </c>
    </row>
    <row r="75" spans="1:9" ht="15.75" outlineLevel="1" thickBot="1" x14ac:dyDescent="0.3">
      <c r="A75" s="2"/>
      <c r="B75" s="2" t="s">
        <v>75</v>
      </c>
      <c r="C75" s="2"/>
      <c r="D75" s="2"/>
      <c r="E75" s="2"/>
      <c r="F75" s="2"/>
      <c r="G75" s="10">
        <f>ROUND(SUM(G59:G60)+SUM(G73:G74),5)</f>
        <v>1026845.51</v>
      </c>
      <c r="H75" s="10">
        <f>ROUND(SUM(H59:H60)+SUM(H73:H74),5)</f>
        <v>978263.89</v>
      </c>
      <c r="I75" s="10">
        <f t="shared" si="3"/>
        <v>48581.62</v>
      </c>
    </row>
    <row r="76" spans="1:9" s="12" customFormat="1" ht="13.5" thickBot="1" x14ac:dyDescent="0.25">
      <c r="A76" s="2" t="s">
        <v>76</v>
      </c>
      <c r="B76" s="2"/>
      <c r="C76" s="2"/>
      <c r="D76" s="2"/>
      <c r="E76" s="2"/>
      <c r="F76" s="2"/>
      <c r="G76" s="11">
        <f>ROUND(G47+G58+G75,5)</f>
        <v>1066236.3500000001</v>
      </c>
      <c r="H76" s="11">
        <f>ROUND(H47+H58+H75,5)</f>
        <v>1022834.71</v>
      </c>
      <c r="I76" s="11">
        <f t="shared" si="3"/>
        <v>43401.64</v>
      </c>
    </row>
    <row r="77" spans="1:9" ht="15.75" thickTop="1" x14ac:dyDescent="0.25"/>
  </sheetData>
  <autoFilter ref="G5:I76"/>
  <pageMargins left="0.7" right="0.7" top="0.75" bottom="0.75" header="0.1" footer="0.3"/>
  <pageSetup orientation="portrait" r:id="rId1"/>
  <headerFooter>
    <oddFooter>&amp;R&amp;"Arial,Bold"&amp;10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Paul</cp:lastModifiedBy>
  <dcterms:created xsi:type="dcterms:W3CDTF">2019-08-15T19:53:20Z</dcterms:created>
  <dcterms:modified xsi:type="dcterms:W3CDTF">2019-08-20T15:27:25Z</dcterms:modified>
</cp:coreProperties>
</file>